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งบ63\"/>
    </mc:Choice>
  </mc:AlternateContent>
  <xr:revisionPtr revIDLastSave="0" documentId="13_ncr:1_{403CFA90-2DCD-426B-B5A0-D2DA1D2B4E9D}" xr6:coauthVersionLast="45" xr6:coauthVersionMax="45" xr10:uidLastSave="{00000000-0000-0000-0000-000000000000}"/>
  <bookViews>
    <workbookView xWindow="-120" yWindow="-120" windowWidth="20730" windowHeight="11160" tabRatio="506" firstSheet="4" activeTab="4" xr2:uid="{00000000-000D-0000-FFFF-FFFF00000000}"/>
  </bookViews>
  <sheets>
    <sheet name="ครุภัณฑ์ด้านวิทย์" sheetId="1" r:id="rId1"/>
    <sheet name="ครุภัณฑ์ด้านสังคม" sheetId="2" r:id="rId2"/>
    <sheet name="สิ่งก่อสร้าง_วิทย์" sheetId="4" r:id="rId3"/>
    <sheet name="สิ่งก่อสร้าง_สังคม" sheetId="7" r:id="rId4"/>
    <sheet name="คร" sheetId="8" r:id="rId5"/>
    <sheet name="คร2" sheetId="22" r:id="rId6"/>
    <sheet name="วท" sheetId="9" r:id="rId7"/>
    <sheet name="วท2" sheetId="21" r:id="rId8"/>
    <sheet name="มน" sheetId="10" r:id="rId9"/>
    <sheet name="มน2" sheetId="18" r:id="rId10"/>
    <sheet name="วจ" sheetId="11" r:id="rId11"/>
    <sheet name="วจ2" sheetId="20" r:id="rId12"/>
    <sheet name="ทอ" sheetId="12" r:id="rId13"/>
    <sheet name="กษ" sheetId="13" r:id="rId14"/>
    <sheet name="กษ2" sheetId="17" r:id="rId15"/>
    <sheet name="สวท" sheetId="14" r:id="rId16"/>
    <sheet name="สศว" sheetId="15" r:id="rId17"/>
    <sheet name="กองกลาง" sheetId="16" r:id="rId18"/>
    <sheet name="กองกลาง2" sheetId="19" r:id="rId19"/>
  </sheets>
  <definedNames>
    <definedName name="_xlnm.Print_Area" localSheetId="0">ครุภัณฑ์ด้านวิทย์!$A$1:$G$41</definedName>
    <definedName name="_xlnm.Print_Area" localSheetId="1">ครุภัณฑ์ด้านสังคม!$A$1:$H$43</definedName>
    <definedName name="_xlnm.Print_Area" localSheetId="2">สิ่งก่อสร้าง_วิทย์!$A$1:$G$25</definedName>
    <definedName name="_xlnm.Print_Area" localSheetId="3">สิ่งก่อสร้าง_สังคม!$A$1:$G$31</definedName>
    <definedName name="_xlnm.Print_Titles" localSheetId="0">ครุภัณฑ์ด้านวิทย์!$1:$3</definedName>
    <definedName name="_xlnm.Print_Titles" localSheetId="1">ครุภัณฑ์ด้านสังคม!$1:$3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22" l="1"/>
  <c r="E10" i="8"/>
  <c r="F10" i="8" s="1"/>
  <c r="E7" i="22"/>
  <c r="F7" i="22" s="1"/>
  <c r="F9" i="22" s="1"/>
  <c r="F10" i="21"/>
  <c r="F9" i="21"/>
  <c r="F8" i="21"/>
  <c r="F7" i="21"/>
  <c r="F7" i="18"/>
  <c r="F13" i="10"/>
  <c r="F7" i="20"/>
  <c r="F8" i="20" s="1"/>
  <c r="F9" i="17"/>
  <c r="F8" i="17"/>
  <c r="F10" i="19"/>
  <c r="F9" i="19"/>
  <c r="F8" i="19"/>
  <c r="D7" i="19"/>
  <c r="F7" i="19" s="1"/>
  <c r="F10" i="17"/>
  <c r="E8" i="14"/>
  <c r="D8" i="14"/>
  <c r="F8" i="14" s="1"/>
  <c r="E7" i="14"/>
  <c r="F7" i="14" s="1"/>
  <c r="E10" i="16"/>
  <c r="F10" i="16" s="1"/>
  <c r="F8" i="16"/>
  <c r="F7" i="16"/>
  <c r="F8" i="18"/>
  <c r="F15" i="15"/>
  <c r="F14" i="15"/>
  <c r="F13" i="15"/>
  <c r="F12" i="15"/>
  <c r="F11" i="15"/>
  <c r="F10" i="15"/>
  <c r="F9" i="15"/>
  <c r="A9" i="15"/>
  <c r="A10" i="15" s="1"/>
  <c r="A11" i="15" s="1"/>
  <c r="A12" i="15" s="1"/>
  <c r="A13" i="15" s="1"/>
  <c r="A14" i="15" s="1"/>
  <c r="A15" i="15" s="1"/>
  <c r="F8" i="15"/>
  <c r="F7" i="11"/>
  <c r="F8" i="11" s="1"/>
  <c r="F14" i="10"/>
  <c r="E12" i="10"/>
  <c r="F12" i="10" s="1"/>
  <c r="F11" i="10"/>
  <c r="F10" i="10"/>
  <c r="F9" i="10"/>
  <c r="F8" i="10"/>
  <c r="F7" i="10"/>
  <c r="F9" i="8"/>
  <c r="F8" i="8"/>
  <c r="F7" i="8"/>
  <c r="F9" i="13"/>
  <c r="F8" i="13"/>
  <c r="F7" i="13"/>
  <c r="F11" i="12"/>
  <c r="F10" i="12"/>
  <c r="F9" i="12"/>
  <c r="F8" i="12"/>
  <c r="F7" i="12"/>
  <c r="F9" i="9"/>
  <c r="F8" i="9"/>
  <c r="F7" i="9"/>
  <c r="F10" i="9" l="1"/>
  <c r="F11" i="19"/>
  <c r="F11" i="8"/>
  <c r="F9" i="14"/>
  <c r="F11" i="16"/>
  <c r="F17" i="15"/>
  <c r="F12" i="12"/>
  <c r="F15" i="10"/>
  <c r="F10" i="13"/>
  <c r="D39" i="2"/>
  <c r="F24" i="4" l="1"/>
  <c r="F39" i="2" l="1"/>
  <c r="E24" i="2" l="1"/>
  <c r="F24" i="2" s="1"/>
  <c r="F10" i="2"/>
  <c r="F9" i="2"/>
  <c r="F22" i="2"/>
  <c r="F8" i="2"/>
  <c r="F21" i="2"/>
  <c r="F20" i="2"/>
  <c r="F19" i="2"/>
  <c r="F28" i="7" l="1"/>
  <c r="F27" i="7"/>
  <c r="F26" i="7"/>
  <c r="F25" i="7"/>
  <c r="F24" i="7"/>
  <c r="F23" i="7"/>
  <c r="F22" i="7"/>
  <c r="F21" i="7"/>
  <c r="F10" i="7"/>
  <c r="F11" i="7" s="1"/>
  <c r="F30" i="7" l="1"/>
  <c r="A22" i="7"/>
  <c r="A23" i="7" s="1"/>
  <c r="A24" i="7" s="1"/>
  <c r="A25" i="7" s="1"/>
  <c r="A26" i="7" s="1"/>
  <c r="A27" i="7" s="1"/>
  <c r="A28" i="7" s="1"/>
  <c r="F23" i="2"/>
  <c r="J22" i="1" l="1"/>
  <c r="F63" i="1" l="1"/>
  <c r="F61" i="1" l="1"/>
  <c r="J8" i="1" l="1"/>
  <c r="F56" i="2" l="1"/>
  <c r="F55" i="2"/>
  <c r="F54" i="2" l="1"/>
  <c r="F53" i="2"/>
  <c r="F52" i="2" l="1"/>
  <c r="F51" i="2"/>
  <c r="I43" i="2" l="1"/>
  <c r="D56" i="1" l="1"/>
  <c r="F56" i="1" s="1"/>
  <c r="D40" i="1"/>
  <c r="E40" i="1"/>
  <c r="F9" i="4"/>
  <c r="F10" i="4"/>
  <c r="F57" i="1"/>
  <c r="F58" i="1"/>
  <c r="F59" i="1"/>
  <c r="F60" i="1"/>
  <c r="F42" i="2"/>
  <c r="F41" i="2"/>
  <c r="F40" i="2"/>
  <c r="F43" i="2" s="1"/>
  <c r="F49" i="2"/>
  <c r="F26" i="2"/>
  <c r="F13" i="2"/>
  <c r="F32" i="2"/>
  <c r="F34" i="2" s="1"/>
  <c r="F33" i="2"/>
  <c r="F55" i="1"/>
  <c r="F53" i="1"/>
  <c r="F52" i="1"/>
  <c r="F51" i="1"/>
  <c r="F50" i="1"/>
  <c r="F49" i="1"/>
  <c r="F48" i="1"/>
  <c r="F33" i="1"/>
  <c r="F9" i="1"/>
  <c r="F22" i="1"/>
  <c r="F30" i="1"/>
  <c r="F8" i="1"/>
  <c r="F21" i="1"/>
  <c r="F29" i="1"/>
  <c r="F11" i="1"/>
  <c r="F20" i="1"/>
  <c r="F32" i="1"/>
  <c r="F12" i="1"/>
  <c r="F19" i="1"/>
  <c r="F31" i="1"/>
  <c r="F10" i="1"/>
  <c r="F25" i="2"/>
  <c r="F18" i="1"/>
  <c r="F23" i="1" s="1"/>
  <c r="F28" i="1"/>
  <c r="D47" i="1"/>
  <c r="F47" i="1" s="1"/>
  <c r="A47" i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E12" i="4"/>
  <c r="F12" i="4" s="1"/>
  <c r="E54" i="1"/>
  <c r="F54" i="1" s="1"/>
  <c r="E39" i="1"/>
  <c r="F39" i="1" s="1"/>
  <c r="E12" i="2"/>
  <c r="F12" i="2" s="1"/>
  <c r="E11" i="2"/>
  <c r="F11" i="2" s="1"/>
  <c r="F13" i="4" l="1"/>
  <c r="F34" i="1"/>
  <c r="F27" i="2"/>
  <c r="F14" i="2"/>
  <c r="J43" i="2" s="1"/>
  <c r="F13" i="1"/>
  <c r="A49" i="2"/>
  <c r="A50" i="2" s="1"/>
  <c r="A51" i="2" s="1"/>
  <c r="A52" i="2" s="1"/>
  <c r="A53" i="2" s="1"/>
  <c r="A54" i="2" s="1"/>
  <c r="A55" i="2" s="1"/>
  <c r="A56" i="2" s="1"/>
  <c r="F40" i="1"/>
  <c r="F41" i="1" s="1"/>
  <c r="J41" i="1" l="1"/>
  <c r="H54" i="1"/>
  <c r="I49" i="2"/>
</calcChain>
</file>

<file path=xl/sharedStrings.xml><?xml version="1.0" encoding="utf-8"?>
<sst xmlns="http://schemas.openxmlformats.org/spreadsheetml/2006/main" count="976" uniqueCount="189">
  <si>
    <t>ลำดับ</t>
  </si>
  <si>
    <t>รายการ</t>
  </si>
  <si>
    <t>จำนวนที่ขอ</t>
  </si>
  <si>
    <t>ราคาต่อหน่วย</t>
  </si>
  <si>
    <t>รวมเป็นเงิน</t>
  </si>
  <si>
    <t>ความสำคัญ</t>
  </si>
  <si>
    <t>หน่วย</t>
  </si>
  <si>
    <t>จำนวน</t>
  </si>
  <si>
    <t>(บาท)</t>
  </si>
  <si>
    <t>เครื่องมัลติมีเดียโปรเจคเตอร์ ระดับ XGA ขนาด 3,500 ANSI Lumens</t>
  </si>
  <si>
    <t>เครื่อง</t>
  </si>
  <si>
    <t>เครื่องให้ความร้อนพร้อมกวนสาร</t>
  </si>
  <si>
    <t>ชุดกล้องโทรทรรศน์เพื่อการเรียนรู้ทางดาราศาสตร์</t>
  </si>
  <si>
    <t>ชุด</t>
  </si>
  <si>
    <t>ชุดการพัฒนาทักษะเกี่ยวกับการวิจัยเพื่อความเชี่ยวชาญของนักศึกษาครูวิทยาศาสตร์ในศตวรรษที่ 21</t>
  </si>
  <si>
    <t>ชุดสื่อการสอนคณิตศาสตร์แบบอิเลคทรอนิกส์</t>
  </si>
  <si>
    <t>เครื่องกระตุกหัวใจด้วยไฟฟ้าแบบอัตโนมัติ</t>
  </si>
  <si>
    <t xml:space="preserve">เครื่องวัดปริมาณการดูดกลืนแสง </t>
  </si>
  <si>
    <t>ชุดเครื่องมือวัดค่าทางนิเวศวิทยา</t>
  </si>
  <si>
    <t>เครื่องปั่นเหวี่ยงตกตะกอนสารชนิดควบคุมอุณหภูมิ</t>
  </si>
  <si>
    <t>หมายเหตุ</t>
  </si>
  <si>
    <t>คณะวิทยาศาสตร์</t>
  </si>
  <si>
    <t>ชุดฝึกการเรียนรู้ Internet of thing</t>
  </si>
  <si>
    <t>ชุดเครื่องกัดอัตโนมัติ (Milling CNC)</t>
  </si>
  <si>
    <t xml:space="preserve">ชุดทดลองระบบและการควบคุมอัตโนมัติแบบลำดับขั้น   </t>
  </si>
  <si>
    <t>ชุดฝึกปฏิบัติการออกแบบข้อมูลกราฟิกและมัลติมีเดีย</t>
  </si>
  <si>
    <t>ห้อง</t>
  </si>
  <si>
    <t>คณะเทคโนฯอุตฯ</t>
  </si>
  <si>
    <t>เครื่องวิเคระห์ความชื้นผลิตภัณฑ์ระบบพาความร้อน</t>
  </si>
  <si>
    <t>เครื่องทอดระบบสูญญากาศ</t>
  </si>
  <si>
    <t>เตาอบไฟฟ้า ชนิด 6 ถาด</t>
  </si>
  <si>
    <t>เครื่องบดละเอียดแบบ Hammer mill</t>
  </si>
  <si>
    <t>ตู้</t>
  </si>
  <si>
    <t>เครื่องเขย่าตะแกรงร่อน</t>
  </si>
  <si>
    <t>งาน</t>
  </si>
  <si>
    <t>เครื่องตัดหญ้าแบบข้อแข็ง</t>
  </si>
  <si>
    <t>เครื่องวัดความเป็นกรด-ด่างแบบตั้งโต๊ะ</t>
  </si>
  <si>
    <t>ตู้ควบคุมสภาวะแวดล้อม</t>
  </si>
  <si>
    <t>หลัง</t>
  </si>
  <si>
    <t>เครื่องวัดค่าการดูดกลืนแสงในไมโครเพลท</t>
  </si>
  <si>
    <t>ตัว</t>
  </si>
  <si>
    <t>คณะเทคโนฯเกษตร</t>
  </si>
  <si>
    <t>สำนักวิทยะฯ</t>
  </si>
  <si>
    <t>เลื่อยยนต์ตัดไม้(สำหรับตัดต้นไม้และกิ่งไม้ตามแนวสายส่งไฟฟ้า)</t>
  </si>
  <si>
    <t>เครื่องตัดเหล็กไฟฟ้า</t>
  </si>
  <si>
    <t>เครื่องทดสอบความต้านทานดิน</t>
  </si>
  <si>
    <t>เครื่องตรวจสอบสถานะของแรงดันไฟฟ้า 3 เฟส แบบไม่สัมผัส</t>
  </si>
  <si>
    <t>เครื่องทดสอบฉนวนโวลท์สูงแบบดิจิตอล</t>
  </si>
  <si>
    <t>กองกลาง</t>
  </si>
  <si>
    <t>มหาวิทยาลัย</t>
  </si>
  <si>
    <t>ชุดครุภัณฑ์เพื่อสนับสนุนความมั่นคงปลอดภัยและเพิ่มประสิทธิภาพระบบเครือข่ายของและเพิ่มประสิทธิภาพระบบเครือข่ายของมหาวิทยาลัยราชภัฏลำปาง</t>
  </si>
  <si>
    <t>รวมเป็นเงินทั้งสิ้น</t>
  </si>
  <si>
    <t>ปฐมวัย</t>
  </si>
  <si>
    <t>อังกฤษ</t>
  </si>
  <si>
    <t>ครุศาสตร์</t>
  </si>
  <si>
    <t>สาขาวิชา รปศ.</t>
  </si>
  <si>
    <t>สำนักงานคณะ</t>
  </si>
  <si>
    <t>สาขาวิชาภาษาอังกฤษ</t>
  </si>
  <si>
    <t>สาขาวิขาสังคมศึกษา</t>
  </si>
  <si>
    <t>มนุษยศาสตร์</t>
  </si>
  <si>
    <t>ชุดปฏิบัติการ Digital Content สาขาวิชาการจัดการธุรกิจดิจิทัล</t>
  </si>
  <si>
    <t>คณะวิทยาการฯ</t>
  </si>
  <si>
    <t>ก่อสร้าง Smart Farm LPRU ศูนย์เรียนรู้เกษตรอัจฉริยะ</t>
  </si>
  <si>
    <t>ศูนย์</t>
  </si>
  <si>
    <t>1) อาคารเอนกประสงค์</t>
  </si>
  <si>
    <t>2) เครื่องซิลและเติมลมไนโตรเจน</t>
  </si>
  <si>
    <t>3) ตู้อบลมร้อนแบบถาด 12 ถาด</t>
  </si>
  <si>
    <t>4) ตู้อบลมร้อนแบบสายพานหน้ากว้าง 60 เซนติเมตร</t>
  </si>
  <si>
    <t>5) Hot air Oven with Fan 160 L. Memmert</t>
  </si>
  <si>
    <t>6) เครื่องซีลสุญญากาศ ตั้งพื้นมีล้อ</t>
  </si>
  <si>
    <t>7) เครื่องอบทำผงแห้งแบบด่นฝอย (spray Dryer)</t>
  </si>
  <si>
    <t>ปรับปรุงห้องเรียนภาษาไทย (Active Learning)</t>
  </si>
  <si>
    <t xml:space="preserve">ห้องปฏิบัติการทดลองสอนของสาขาวิชาการศึกษาปฐมวัย </t>
  </si>
  <si>
    <t>ห้องปฎิบัติการผลิตสื่อทางการศึกษาปฐมวัย</t>
  </si>
  <si>
    <t>ชุดครุภัณฑ์ห้องสัมมนาเชิงปฎิบัติการ</t>
  </si>
  <si>
    <t>ก่อสร้างลานจอดรถภายในมหาวิทยาลัย</t>
  </si>
  <si>
    <t>ปรับปรุงอาคารและบริเวณโดยรอบ อาคารหอประชุมใหญ่</t>
  </si>
  <si>
    <t>ปรับปรุงระบบไฟฟ้า ภายในมหาวิทยาลัยราชภัฏลำปาง</t>
  </si>
  <si>
    <t>ปรับปรุงพื้น ถนนและทางเท้า ภายในมหาวิทยาลัยราชภัฏลำปาง</t>
  </si>
  <si>
    <t>ชุดครุภัณฑ์ห้องปฏิบัติการนโยบายสาธารณะและการบริหารงานภาครัฐ</t>
  </si>
  <si>
    <t>เครื่องมัลติมีเดียโปรเจคเตอร์ ระดับ XGA ขนาด 3000 ANSI</t>
  </si>
  <si>
    <t>คณะเทคโนฯเกษตร = 2 ,กองกลาง = 2 , มนุษย์ = 3</t>
  </si>
  <si>
    <t>เก้าอี้เลคเชอร์ไม้</t>
  </si>
  <si>
    <t>เครื่องทำน้ำเย็นแบบต่อท่อ ขนาด 2 ก๊อก</t>
  </si>
  <si>
    <t>ปรับปรุงห้องศูนย์เอกสารและอักษรโบราณล้านนา</t>
  </si>
  <si>
    <t>ชุดครุภัณฑ์เพื่อสนับสนุนการสร้างองค์ความรู้ด้านการศึกษาและการบริการ</t>
  </si>
  <si>
    <t>ชุดสนับสนุนการสืบค้นและพัฒนาการเรียนการสอนส่งเสริมทักษะด้านเทคโนโลยีสารสนเทศแก่นักศึกษา</t>
  </si>
  <si>
    <t>เครื่องโปรเจคเตอร์ (Interactive projector ) ความสว่างไม่น้อยกว่า 3,300 ANSI Lumens</t>
  </si>
  <si>
    <t xml:space="preserve">ครุภัณฑ์ห้องปฏิบัติการถ่ายภาพนิ่ง </t>
  </si>
  <si>
    <t>เครื่องคอมพิวเตอร์แม่ข่าย GIS Web Server และ GIS Application  Server</t>
  </si>
  <si>
    <t>รวมทั้งสิ้น</t>
  </si>
  <si>
    <t>ติดตั้งระบบลิฟท์โดยสาร อาคารหอพักนักศึกษาครุศาสตร์
(หอชาย)</t>
  </si>
  <si>
    <t>ครุภัณฑ์ประกอบอาคารหอพักนักศึกษาครุศาสตร์ (หอหญิง)</t>
  </si>
  <si>
    <t>ครุภัณฑ์ประกอบอาคารหอพักนักศึกษาครุศาสตร์ (หอชาย)</t>
  </si>
  <si>
    <t>อุปกรณ์บันทึกภาพผ่านเครือข่าย (Network Video Recorder) แบบ 8 ช่อง</t>
  </si>
  <si>
    <t>เครื่องฉายภาพ 3 มิติ (visualizer)</t>
  </si>
  <si>
    <t>โต๊ะอาจารย์ผู้สอน พร้อมเก้าอี้</t>
  </si>
  <si>
    <t xml:space="preserve">ครุฯ </t>
  </si>
  <si>
    <t>ครุฯ</t>
  </si>
  <si>
    <t>มนุษย์</t>
  </si>
  <si>
    <t>เก้าอี้โต๊ะอ่านหนังสือห้องสมุด</t>
  </si>
  <si>
    <t>เก้าอี้โต๊ะอเนกประสงค์ห้องสมุด</t>
  </si>
  <si>
    <t>ชุดครุภัณฑ์ห้องปฏิบัติการสอนและเทคโนโลยี (ILC :Interactive Learning Classroom)</t>
  </si>
  <si>
    <t>วิทย์</t>
  </si>
  <si>
    <t xml:space="preserve">ชุดเครื่องทดสอบคุณสมบัติทางกลของวัสดุ </t>
  </si>
  <si>
    <t xml:space="preserve">ชุดวิเคราะห์ปริมาณไนโตรเจน </t>
  </si>
  <si>
    <t>ชุดปฏิบัติการพีแอลซีแบบอินเตอร์เฟสออสซิลโลสโคป 4 แชลแนล</t>
  </si>
  <si>
    <t>คณะเทคโนอุตฯ</t>
  </si>
  <si>
    <t>ชุดครุภัณฑ์ห้องปฏิบัติการพัฒนาทักษะความเป็นเลิศภาษาจีน</t>
  </si>
  <si>
    <t>ชุดครุภัณฑ์เพื่อสนับสนุนการเรียนการสอน 
สาขาวิชาวิศวกรรมซอฟต์แวร์</t>
  </si>
  <si>
    <r>
      <t xml:space="preserve">หน่วยงาน </t>
    </r>
    <r>
      <rPr>
        <sz val="16"/>
        <rFont val="TH SarabunPSK"/>
        <family val="2"/>
      </rPr>
      <t xml:space="preserve">  </t>
    </r>
  </si>
  <si>
    <t xml:space="preserve">ผลผลิต </t>
  </si>
  <si>
    <t>: มหาวิทยาลัยราชภัฏลำปาง</t>
  </si>
  <si>
    <t>เครื่องปรับอากาศแบบแยกส่วน</t>
  </si>
  <si>
    <t>พัดลมโคจร</t>
  </si>
  <si>
    <t>พัดลมติดผนัง</t>
  </si>
  <si>
    <t>เครื่องพิมพ์วัตถุ 3 มิติ</t>
  </si>
  <si>
    <t>คอม</t>
  </si>
  <si>
    <t>สแกนเนอร์ สำหรับงานเก็บเอกสารระดับศูนย์บริการ</t>
  </si>
  <si>
    <t>มนุษยศาสตร์ 4 , ครุ 1</t>
  </si>
  <si>
    <t xml:space="preserve">เครื่องพิมพ์ Multifunction ชนิดเลเซอร์ หรือชนิด LED สี </t>
  </si>
  <si>
    <t xml:space="preserve">เครื่องคอมพิวเตอร์ All In One สำหรับงานประมวลผล </t>
  </si>
  <si>
    <t>โทรทัศน์ แอล อี ดี (LED TV) แบบ SMART TV ขนาด 55 นิ้ว</t>
  </si>
  <si>
    <t>: ผู้สำเร็จการศึกษาด้านสังคมศาสตร์</t>
  </si>
  <si>
    <r>
      <t xml:space="preserve">หน่วยงาน  </t>
    </r>
    <r>
      <rPr>
        <sz val="16"/>
        <rFont val="TH SarabunPSK"/>
        <family val="2"/>
      </rPr>
      <t xml:space="preserve">   </t>
    </r>
  </si>
  <si>
    <t>: ผู้สำเร็จการศึกษาด้านวิทยาศาสตร์และเทคโนโลยี</t>
  </si>
  <si>
    <t>วท</t>
  </si>
  <si>
    <t>กษ</t>
  </si>
  <si>
    <t>ทอ</t>
  </si>
  <si>
    <t>สวท</t>
  </si>
  <si>
    <t>หน่วยงาน</t>
  </si>
  <si>
    <t>: คณะเทคโนโลยีการเกษตร</t>
  </si>
  <si>
    <t>ผลผลิต      : ผู้สำเร็จการศึกษาด้านวิทยาศาสตร์</t>
  </si>
  <si>
    <t>: คณะเทคโนโลยีอุตสาหกรรม</t>
  </si>
  <si>
    <t>: คณะวิทยาศาสตร์</t>
  </si>
  <si>
    <t>: สำนักวิทยะบริการและเทคโนโลยีสารสนเทศ</t>
  </si>
  <si>
    <t>มน</t>
  </si>
  <si>
    <t>คร</t>
  </si>
  <si>
    <t>วจ</t>
  </si>
  <si>
    <t>ม</t>
  </si>
  <si>
    <r>
      <t xml:space="preserve">ผลผลิต  </t>
    </r>
    <r>
      <rPr>
        <sz val="14"/>
        <rFont val="TH SarabunPSK"/>
        <family val="2"/>
      </rPr>
      <t xml:space="preserve">    </t>
    </r>
  </si>
  <si>
    <t>: คณะครุศาสตร์</t>
  </si>
  <si>
    <t>: คณะมนุษยศาสตร์</t>
  </si>
  <si>
    <t>มนุษยศาสตร์ 6 , สาธิต 6, มหาวิทยาลัย 14</t>
  </si>
  <si>
    <t>: คณะวิทยาการจัดการ</t>
  </si>
  <si>
    <t>: งบกลางมหาวิทยาลัยราชภัฏลำปาง</t>
  </si>
  <si>
    <t>กษ.</t>
  </si>
  <si>
    <t>งบกลาง</t>
  </si>
  <si>
    <t>คณะมนุษย์</t>
  </si>
  <si>
    <t>สำนักศิลปะฯ</t>
  </si>
  <si>
    <t>งบลงทุน (ค่าครุภัณฑ์) ที่คาดว่าจะได้รับ ประจำปีงบประมาณ พ.ศ. 2563</t>
  </si>
  <si>
    <t>งบลงทุน (สิ่งก่อสร้าง) ที่คาดว่าจะได้รับ ประจำปีงบประมาณ พ.ศ 2563</t>
  </si>
  <si>
    <t>: คณะมนุษยศาสตร์และสังคมศาสตร์</t>
  </si>
  <si>
    <t>: สำนักศิลปะและวัฒนธรรม</t>
  </si>
  <si>
    <t>กำหนดราคากลาง</t>
  </si>
  <si>
    <t>รายงานขอซื้อขอจ้าง</t>
  </si>
  <si>
    <t>ใบสั่งซื้อ/สั่งจ้าง</t>
  </si>
  <si>
    <t>ตรวจรับพัสดุ</t>
  </si>
  <si>
    <t>แผนการปฏิบัติงาน(ระบุเดือนที่คาดว่าจะดำเนินการ)</t>
  </si>
  <si>
    <t>แผนการเบิกจ่าย (ว.ด.ป.)</t>
  </si>
  <si>
    <t>แผนปฏิบัติงานและแผนการใช้จ่ายงบประมาณรายจ่ายประจำปีงบประมาณ พ.ศ.2563</t>
  </si>
  <si>
    <t>วิธีการจัดหา</t>
  </si>
  <si>
    <t>: เฉพาะเจาะจง</t>
  </si>
  <si>
    <t>แต่งตั้งคณะกรรมการชุดต่างๆตรวจสอบแบบรูปรายการ</t>
  </si>
  <si>
    <t>ขึ้นร่างประกาศ/รอวิจารย์</t>
  </si>
  <si>
    <t>แก้ไขและขึ้นปรับปรุงร่างวิจารณ์</t>
  </si>
  <si>
    <t>จัดทำประกาศเผยแพร่</t>
  </si>
  <si>
    <t>ประกาศเผยแพร่</t>
  </si>
  <si>
    <t>ตรวจสอบคุณสมบัติ/พิจารณาผล</t>
  </si>
  <si>
    <t>ประกาศผู้ชนะ</t>
  </si>
  <si>
    <t>ทำสัญญา</t>
  </si>
  <si>
    <t>วันเสนอราคา</t>
  </si>
  <si>
    <t>ที่</t>
  </si>
  <si>
    <t>วิธีการจัดหา: e-bidding</t>
  </si>
  <si>
    <t>หน่วยงาน: กองกลาง สำนักงานอธิการบดี</t>
  </si>
  <si>
    <t>งบประมาณ</t>
  </si>
  <si>
    <t>หน่วยงาน: สำนักศิลปะและวัฒนธรรม</t>
  </si>
  <si>
    <t>วิธีการจัดหา:เฉพาะเจาะจง</t>
  </si>
  <si>
    <t>หน่วยงาน: สำนักวิทยบริการและเทคโนโลยีสารสนเทศ</t>
  </si>
  <si>
    <t>หน่วยงาน: คณะเทคโนโลยีการเกษตร</t>
  </si>
  <si>
    <t>วิธีการจัดหา: เฉพาะเจาะจง</t>
  </si>
  <si>
    <t>หน่วยงาน: คณะเทคโนโลยีอุตสาหกรรม</t>
  </si>
  <si>
    <t>หน่วยงาน: คณะวิทยาการจัดการ</t>
  </si>
  <si>
    <t>หน่วยงาน: คณะมนุษยศาสตร์และสังคมศาสตร์</t>
  </si>
  <si>
    <t>หน่วยงาน: คณะวิทยาศาสตร์</t>
  </si>
  <si>
    <t>หน่วยงาน: คณะครุศาสตร์</t>
  </si>
  <si>
    <t>วัน เดือน ปี .................................................................................</t>
  </si>
  <si>
    <t>ผู้จัดทำ................................................................................................</t>
  </si>
  <si>
    <t>ตำแหน่ง................................................................................................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</si>
</sst>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26" x14ac:knownFonts="1">
    <font>
      <sz val="16"/>
      <color theme="1"/>
      <name val="TH Sarabun New"/>
      <family val="2"/>
      <charset val="222"/>
    </font>
    <font>
      <sz val="16"/>
      <color theme="1"/>
      <name val="TH Sarabun New"/>
      <family val="2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0"/>
      <name val="Arial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name val="TH SarabunPSK"/>
      <family val="2"/>
    </font>
    <font>
      <sz val="15"/>
      <color rgb="FFFF0000"/>
      <name val="TH SarabunPSK"/>
      <family val="2"/>
    </font>
    <font>
      <i/>
      <sz val="14"/>
      <name val="TH SarabunPSK"/>
      <family val="2"/>
    </font>
    <font>
      <sz val="12"/>
      <name val="TH SarabunPSK"/>
      <family val="2"/>
    </font>
    <font>
      <sz val="14"/>
      <color rgb="FFC00000"/>
      <name val="TH SarabunPSK"/>
      <family val="2"/>
    </font>
    <font>
      <sz val="16"/>
      <color rgb="FFC00000"/>
      <name val="TH SarabunPSK"/>
      <family val="2"/>
    </font>
    <font>
      <sz val="15"/>
      <color rgb="FFC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rgb="FFC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345">
    <xf numFmtId="0" fontId="0" fillId="0" borderId="0" xfId="0"/>
    <xf numFmtId="0" fontId="4" fillId="0" borderId="9" xfId="2" applyFont="1" applyBorder="1" applyAlignment="1">
      <alignment horizontal="center" vertical="top"/>
    </xf>
    <xf numFmtId="3" fontId="5" fillId="0" borderId="9" xfId="2" applyNumberFormat="1" applyFont="1" applyBorder="1" applyAlignment="1">
      <alignment horizontal="center" vertical="top"/>
    </xf>
    <xf numFmtId="0" fontId="10" fillId="0" borderId="9" xfId="2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9" xfId="0" applyFont="1" applyBorder="1" applyAlignment="1">
      <alignment vertical="top" wrapText="1"/>
    </xf>
    <xf numFmtId="0" fontId="4" fillId="0" borderId="9" xfId="2" applyFont="1" applyBorder="1" applyAlignment="1">
      <alignment horizontal="left" vertical="top" wrapText="1"/>
    </xf>
    <xf numFmtId="0" fontId="5" fillId="0" borderId="9" xfId="2" applyFont="1" applyBorder="1" applyAlignment="1">
      <alignment vertical="top" wrapText="1"/>
    </xf>
    <xf numFmtId="0" fontId="5" fillId="0" borderId="0" xfId="2" applyFont="1" applyAlignment="1">
      <alignment horizontal="center" vertical="top"/>
    </xf>
    <xf numFmtId="0" fontId="5" fillId="0" borderId="0" xfId="2" applyFont="1" applyAlignment="1">
      <alignment vertical="top" wrapText="1"/>
    </xf>
    <xf numFmtId="0" fontId="9" fillId="0" borderId="1" xfId="2" applyFont="1" applyBorder="1" applyAlignment="1">
      <alignment horizontal="center" vertical="top"/>
    </xf>
    <xf numFmtId="0" fontId="9" fillId="0" borderId="1" xfId="2" applyFont="1" applyBorder="1" applyAlignment="1">
      <alignment horizontal="center" vertical="top" wrapText="1"/>
    </xf>
    <xf numFmtId="0" fontId="5" fillId="0" borderId="9" xfId="2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9" xfId="0" applyFont="1" applyBorder="1" applyAlignment="1">
      <alignment vertical="top" wrapText="1"/>
    </xf>
    <xf numFmtId="0" fontId="10" fillId="0" borderId="9" xfId="2" applyFont="1" applyBorder="1" applyAlignment="1">
      <alignment vertical="top"/>
    </xf>
    <xf numFmtId="0" fontId="10" fillId="0" borderId="0" xfId="2" applyFont="1" applyAlignment="1">
      <alignment horizontal="center" vertical="top"/>
    </xf>
    <xf numFmtId="0" fontId="10" fillId="0" borderId="0" xfId="2" applyFont="1" applyAlignment="1">
      <alignment vertical="top" wrapText="1"/>
    </xf>
    <xf numFmtId="0" fontId="3" fillId="0" borderId="1" xfId="2" applyFont="1" applyBorder="1" applyAlignment="1">
      <alignment horizontal="center" vertical="top" wrapText="1"/>
    </xf>
    <xf numFmtId="0" fontId="3" fillId="0" borderId="5" xfId="2" applyFont="1" applyBorder="1" applyAlignment="1">
      <alignment horizontal="center" vertical="top" wrapText="1"/>
    </xf>
    <xf numFmtId="0" fontId="3" fillId="0" borderId="6" xfId="2" applyFont="1" applyBorder="1" applyAlignment="1">
      <alignment horizontal="center" vertical="top"/>
    </xf>
    <xf numFmtId="0" fontId="11" fillId="0" borderId="9" xfId="0" applyFont="1" applyBorder="1" applyAlignment="1">
      <alignment vertical="center" wrapText="1"/>
    </xf>
    <xf numFmtId="3" fontId="11" fillId="0" borderId="9" xfId="0" applyNumberFormat="1" applyFont="1" applyBorder="1" applyAlignment="1">
      <alignment horizontal="right" vertical="top" wrapText="1"/>
    </xf>
    <xf numFmtId="165" fontId="5" fillId="0" borderId="0" xfId="1" applyNumberFormat="1" applyFont="1" applyAlignment="1">
      <alignment vertical="top"/>
    </xf>
    <xf numFmtId="165" fontId="9" fillId="0" borderId="1" xfId="1" applyNumberFormat="1" applyFont="1" applyBorder="1" applyAlignment="1">
      <alignment horizontal="center" vertical="top"/>
    </xf>
    <xf numFmtId="165" fontId="9" fillId="0" borderId="5" xfId="1" applyNumberFormat="1" applyFont="1" applyBorder="1" applyAlignment="1">
      <alignment horizontal="center" vertical="top"/>
    </xf>
    <xf numFmtId="165" fontId="9" fillId="0" borderId="5" xfId="1" applyNumberFormat="1" applyFont="1" applyBorder="1" applyAlignment="1">
      <alignment vertical="top"/>
    </xf>
    <xf numFmtId="0" fontId="5" fillId="0" borderId="9" xfId="2" applyFont="1" applyBorder="1" applyAlignment="1">
      <alignment vertical="top"/>
    </xf>
    <xf numFmtId="4" fontId="5" fillId="0" borderId="0" xfId="1" applyNumberFormat="1" applyFont="1" applyAlignment="1">
      <alignment horizontal="center" vertical="top"/>
    </xf>
    <xf numFmtId="4" fontId="9" fillId="0" borderId="6" xfId="1" applyNumberFormat="1" applyFont="1" applyBorder="1" applyAlignment="1">
      <alignment horizontal="center" vertical="top"/>
    </xf>
    <xf numFmtId="0" fontId="9" fillId="0" borderId="5" xfId="2" applyFont="1" applyBorder="1" applyAlignment="1">
      <alignment horizontal="center" vertical="top" wrapText="1"/>
    </xf>
    <xf numFmtId="0" fontId="4" fillId="0" borderId="0" xfId="2" applyFont="1"/>
    <xf numFmtId="0" fontId="3" fillId="0" borderId="0" xfId="2" applyFont="1" applyAlignment="1">
      <alignment vertical="top" wrapText="1"/>
    </xf>
    <xf numFmtId="0" fontId="10" fillId="0" borderId="0" xfId="2" applyFont="1" applyAlignment="1">
      <alignment horizontal="center" vertical="top" wrapText="1"/>
    </xf>
    <xf numFmtId="0" fontId="4" fillId="0" borderId="0" xfId="2" applyFont="1" applyAlignment="1">
      <alignment horizontal="center"/>
    </xf>
    <xf numFmtId="0" fontId="12" fillId="0" borderId="0" xfId="0" applyFont="1"/>
    <xf numFmtId="3" fontId="5" fillId="0" borderId="0" xfId="2" applyNumberFormat="1" applyFont="1" applyAlignment="1">
      <alignment horizontal="center" vertical="top"/>
    </xf>
    <xf numFmtId="3" fontId="9" fillId="0" borderId="0" xfId="2" applyNumberFormat="1" applyFont="1" applyAlignment="1">
      <alignment horizontal="left" vertical="top"/>
    </xf>
    <xf numFmtId="3" fontId="9" fillId="0" borderId="1" xfId="2" applyNumberFormat="1" applyFont="1" applyBorder="1" applyAlignment="1">
      <alignment horizontal="center" vertical="top"/>
    </xf>
    <xf numFmtId="3" fontId="9" fillId="0" borderId="5" xfId="2" applyNumberFormat="1" applyFont="1" applyBorder="1" applyAlignment="1">
      <alignment horizontal="center" vertical="top"/>
    </xf>
    <xf numFmtId="1" fontId="5" fillId="0" borderId="0" xfId="2" applyNumberFormat="1" applyFont="1" applyAlignment="1">
      <alignment horizontal="center" vertical="top"/>
    </xf>
    <xf numFmtId="1" fontId="9" fillId="0" borderId="0" xfId="2" applyNumberFormat="1" applyFont="1" applyAlignment="1">
      <alignment horizontal="left" vertical="top"/>
    </xf>
    <xf numFmtId="1" fontId="9" fillId="0" borderId="1" xfId="2" applyNumberFormat="1" applyFont="1" applyBorder="1" applyAlignment="1">
      <alignment horizontal="center" vertical="top"/>
    </xf>
    <xf numFmtId="1" fontId="9" fillId="0" borderId="5" xfId="2" applyNumberFormat="1" applyFont="1" applyBorder="1" applyAlignment="1">
      <alignment horizontal="center" vertical="top"/>
    </xf>
    <xf numFmtId="165" fontId="10" fillId="0" borderId="9" xfId="1" applyNumberFormat="1" applyFont="1" applyBorder="1" applyAlignment="1">
      <alignment vertical="top"/>
    </xf>
    <xf numFmtId="0" fontId="5" fillId="0" borderId="0" xfId="2" applyFont="1" applyAlignment="1">
      <alignment vertical="top"/>
    </xf>
    <xf numFmtId="0" fontId="5" fillId="0" borderId="5" xfId="2" applyFont="1" applyBorder="1" applyAlignment="1">
      <alignment horizontal="left" vertical="top" wrapText="1"/>
    </xf>
    <xf numFmtId="3" fontId="5" fillId="0" borderId="9" xfId="2" applyNumberFormat="1" applyFont="1" applyBorder="1" applyAlignment="1">
      <alignment vertical="top"/>
    </xf>
    <xf numFmtId="0" fontId="5" fillId="0" borderId="5" xfId="2" applyFont="1" applyBorder="1" applyAlignment="1">
      <alignment horizontal="center" vertical="top" wrapText="1"/>
    </xf>
    <xf numFmtId="0" fontId="5" fillId="0" borderId="5" xfId="2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165" fontId="10" fillId="0" borderId="0" xfId="1" applyNumberFormat="1" applyFont="1" applyAlignment="1">
      <alignment vertical="top"/>
    </xf>
    <xf numFmtId="165" fontId="3" fillId="0" borderId="4" xfId="1" applyNumberFormat="1" applyFont="1" applyBorder="1" applyAlignment="1">
      <alignment horizontal="center" vertical="top"/>
    </xf>
    <xf numFmtId="165" fontId="3" fillId="0" borderId="1" xfId="1" applyNumberFormat="1" applyFont="1" applyBorder="1" applyAlignment="1">
      <alignment horizontal="center" vertical="top"/>
    </xf>
    <xf numFmtId="165" fontId="3" fillId="0" borderId="7" xfId="1" applyNumberFormat="1" applyFont="1" applyBorder="1" applyAlignment="1">
      <alignment horizontal="center" vertical="top"/>
    </xf>
    <xf numFmtId="165" fontId="3" fillId="0" borderId="5" xfId="1" applyNumberFormat="1" applyFont="1" applyBorder="1" applyAlignment="1">
      <alignment horizontal="center" vertical="top"/>
    </xf>
    <xf numFmtId="165" fontId="10" fillId="0" borderId="9" xfId="1" applyNumberFormat="1" applyFont="1" applyFill="1" applyBorder="1" applyAlignment="1">
      <alignment vertical="top"/>
    </xf>
    <xf numFmtId="165" fontId="4" fillId="0" borderId="9" xfId="1" applyNumberFormat="1" applyFont="1" applyBorder="1" applyAlignment="1">
      <alignment horizontal="right" vertical="top"/>
    </xf>
    <xf numFmtId="0" fontId="10" fillId="0" borderId="11" xfId="2" applyFont="1" applyBorder="1" applyAlignment="1">
      <alignment horizontal="center" vertical="top"/>
    </xf>
    <xf numFmtId="0" fontId="10" fillId="0" borderId="11" xfId="2" applyFont="1" applyBorder="1" applyAlignment="1">
      <alignment vertical="top" wrapText="1"/>
    </xf>
    <xf numFmtId="165" fontId="10" fillId="0" borderId="11" xfId="1" applyNumberFormat="1" applyFont="1" applyBorder="1" applyAlignment="1">
      <alignment vertical="top"/>
    </xf>
    <xf numFmtId="1" fontId="10" fillId="0" borderId="0" xfId="2" applyNumberFormat="1" applyFont="1" applyAlignment="1">
      <alignment horizontal="center" vertical="top"/>
    </xf>
    <xf numFmtId="1" fontId="3" fillId="0" borderId="2" xfId="2" applyNumberFormat="1" applyFont="1" applyBorder="1" applyAlignment="1">
      <alignment horizontal="center" vertical="top"/>
    </xf>
    <xf numFmtId="1" fontId="10" fillId="0" borderId="9" xfId="2" applyNumberFormat="1" applyFont="1" applyBorder="1" applyAlignment="1">
      <alignment horizontal="center" vertical="top"/>
    </xf>
    <xf numFmtId="1" fontId="4" fillId="0" borderId="9" xfId="6" applyNumberFormat="1" applyFont="1" applyBorder="1" applyAlignment="1">
      <alignment horizontal="center" vertical="top"/>
    </xf>
    <xf numFmtId="1" fontId="11" fillId="0" borderId="9" xfId="0" applyNumberFormat="1" applyFont="1" applyBorder="1" applyAlignment="1">
      <alignment horizontal="center" vertical="top" wrapText="1"/>
    </xf>
    <xf numFmtId="1" fontId="10" fillId="0" borderId="11" xfId="2" applyNumberFormat="1" applyFont="1" applyBorder="1" applyAlignment="1">
      <alignment horizontal="center" vertical="top"/>
    </xf>
    <xf numFmtId="1" fontId="3" fillId="0" borderId="0" xfId="2" applyNumberFormat="1" applyFont="1" applyAlignment="1">
      <alignment horizontal="left" vertical="top"/>
    </xf>
    <xf numFmtId="1" fontId="3" fillId="0" borderId="1" xfId="2" applyNumberFormat="1" applyFont="1" applyBorder="1" applyAlignment="1">
      <alignment horizontal="center" vertical="top"/>
    </xf>
    <xf numFmtId="1" fontId="3" fillId="0" borderId="5" xfId="2" applyNumberFormat="1" applyFont="1" applyBorder="1" applyAlignment="1">
      <alignment horizontal="center" vertical="top"/>
    </xf>
    <xf numFmtId="0" fontId="5" fillId="0" borderId="9" xfId="0" applyFont="1" applyBorder="1" applyAlignment="1">
      <alignment vertical="top" wrapText="1"/>
    </xf>
    <xf numFmtId="0" fontId="5" fillId="0" borderId="9" xfId="2" applyFont="1" applyBorder="1"/>
    <xf numFmtId="3" fontId="5" fillId="0" borderId="9" xfId="2" applyNumberFormat="1" applyFont="1" applyBorder="1" applyAlignment="1">
      <alignment horizontal="center" vertical="top" wrapText="1"/>
    </xf>
    <xf numFmtId="164" fontId="5" fillId="0" borderId="9" xfId="1" applyFont="1" applyBorder="1" applyAlignment="1">
      <alignment horizontal="center" vertical="top" wrapText="1"/>
    </xf>
    <xf numFmtId="0" fontId="5" fillId="0" borderId="9" xfId="2" applyFont="1" applyBorder="1" applyAlignment="1">
      <alignment horizontal="center"/>
    </xf>
    <xf numFmtId="3" fontId="5" fillId="0" borderId="11" xfId="2" applyNumberFormat="1" applyFont="1" applyBorder="1" applyAlignment="1">
      <alignment horizontal="center" vertical="top" wrapText="1"/>
    </xf>
    <xf numFmtId="3" fontId="5" fillId="0" borderId="11" xfId="2" applyNumberFormat="1" applyFont="1" applyBorder="1" applyAlignment="1">
      <alignment vertical="top"/>
    </xf>
    <xf numFmtId="1" fontId="3" fillId="0" borderId="6" xfId="2" applyNumberFormat="1" applyFont="1" applyBorder="1" applyAlignment="1">
      <alignment horizontal="center" vertical="top"/>
    </xf>
    <xf numFmtId="165" fontId="3" fillId="0" borderId="6" xfId="1" applyNumberFormat="1" applyFont="1" applyBorder="1" applyAlignment="1">
      <alignment vertical="top"/>
    </xf>
    <xf numFmtId="0" fontId="15" fillId="0" borderId="0" xfId="2" applyFont="1"/>
    <xf numFmtId="0" fontId="3" fillId="0" borderId="6" xfId="2" applyFont="1" applyBorder="1" applyAlignment="1">
      <alignment horizontal="center" vertical="top" wrapText="1"/>
    </xf>
    <xf numFmtId="165" fontId="5" fillId="0" borderId="0" xfId="2" applyNumberFormat="1" applyFont="1" applyAlignment="1">
      <alignment vertical="top"/>
    </xf>
    <xf numFmtId="0" fontId="5" fillId="0" borderId="9" xfId="0" applyFont="1" applyBorder="1" applyAlignment="1">
      <alignment vertical="center" shrinkToFit="1"/>
    </xf>
    <xf numFmtId="0" fontId="5" fillId="0" borderId="0" xfId="2" applyFont="1" applyAlignment="1">
      <alignment horizontal="left" vertical="top" wrapText="1"/>
    </xf>
    <xf numFmtId="0" fontId="5" fillId="0" borderId="9" xfId="2" applyFont="1" applyBorder="1" applyAlignment="1">
      <alignment shrinkToFit="1"/>
    </xf>
    <xf numFmtId="165" fontId="17" fillId="0" borderId="0" xfId="1" applyNumberFormat="1" applyFont="1" applyAlignment="1">
      <alignment vertical="top"/>
    </xf>
    <xf numFmtId="0" fontId="9" fillId="0" borderId="6" xfId="2" applyFont="1" applyBorder="1" applyAlignment="1">
      <alignment horizontal="center" vertical="top"/>
    </xf>
    <xf numFmtId="0" fontId="9" fillId="0" borderId="0" xfId="2" applyFont="1" applyAlignment="1">
      <alignment horizontal="center" vertical="top"/>
    </xf>
    <xf numFmtId="0" fontId="9" fillId="0" borderId="6" xfId="2" applyFont="1" applyBorder="1" applyAlignment="1">
      <alignment horizontal="center" vertical="top"/>
    </xf>
    <xf numFmtId="1" fontId="5" fillId="0" borderId="9" xfId="2" applyNumberFormat="1" applyFont="1" applyBorder="1" applyAlignment="1">
      <alignment horizontal="center" vertical="top"/>
    </xf>
    <xf numFmtId="0" fontId="5" fillId="0" borderId="9" xfId="2" applyFont="1" applyBorder="1" applyAlignment="1">
      <alignment horizontal="center" vertical="top"/>
    </xf>
    <xf numFmtId="165" fontId="5" fillId="0" borderId="9" xfId="1" applyNumberFormat="1" applyFont="1" applyFill="1" applyBorder="1" applyAlignment="1">
      <alignment horizontal="right" vertical="top" shrinkToFit="1"/>
    </xf>
    <xf numFmtId="0" fontId="18" fillId="0" borderId="9" xfId="2" applyFont="1" applyFill="1" applyBorder="1" applyAlignment="1">
      <alignment horizontal="left" vertical="top" wrapText="1"/>
    </xf>
    <xf numFmtId="165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65" fontId="5" fillId="0" borderId="9" xfId="1" applyNumberFormat="1" applyFont="1" applyBorder="1" applyAlignment="1">
      <alignment horizontal="right" vertical="top"/>
    </xf>
    <xf numFmtId="165" fontId="5" fillId="0" borderId="9" xfId="1" applyNumberFormat="1" applyFont="1" applyBorder="1" applyAlignment="1">
      <alignment horizontal="distributed" vertical="top"/>
    </xf>
    <xf numFmtId="165" fontId="5" fillId="0" borderId="9" xfId="1" applyNumberFormat="1" applyFont="1" applyBorder="1" applyAlignment="1">
      <alignment vertical="top"/>
    </xf>
    <xf numFmtId="0" fontId="18" fillId="0" borderId="9" xfId="2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1" fontId="5" fillId="0" borderId="9" xfId="1" applyNumberFormat="1" applyFont="1" applyBorder="1" applyAlignment="1">
      <alignment horizontal="center" vertical="top" wrapText="1"/>
    </xf>
    <xf numFmtId="165" fontId="5" fillId="0" borderId="9" xfId="1" applyNumberFormat="1" applyFont="1" applyBorder="1" applyAlignment="1">
      <alignment vertical="top" wrapText="1"/>
    </xf>
    <xf numFmtId="38" fontId="5" fillId="2" borderId="9" xfId="1" applyNumberFormat="1" applyFont="1" applyFill="1" applyBorder="1" applyAlignment="1" applyProtection="1">
      <alignment horizontal="center" vertical="top" wrapText="1"/>
    </xf>
    <xf numFmtId="165" fontId="5" fillId="2" borderId="9" xfId="1" applyNumberFormat="1" applyFont="1" applyFill="1" applyBorder="1" applyAlignment="1" applyProtection="1">
      <alignment vertical="top" wrapText="1"/>
    </xf>
    <xf numFmtId="165" fontId="5" fillId="0" borderId="9" xfId="1" applyNumberFormat="1" applyFont="1" applyFill="1" applyBorder="1" applyAlignment="1">
      <alignment vertical="top" wrapText="1"/>
    </xf>
    <xf numFmtId="0" fontId="5" fillId="0" borderId="9" xfId="0" applyFont="1" applyBorder="1" applyAlignment="1">
      <alignment vertical="top" shrinkToFit="1"/>
    </xf>
    <xf numFmtId="0" fontId="5" fillId="0" borderId="9" xfId="2" applyFont="1" applyBorder="1" applyAlignment="1">
      <alignment vertical="center" shrinkToFit="1"/>
    </xf>
    <xf numFmtId="0" fontId="5" fillId="0" borderId="9" xfId="2" applyFont="1" applyBorder="1" applyAlignment="1">
      <alignment horizontal="center" vertical="center"/>
    </xf>
    <xf numFmtId="165" fontId="5" fillId="0" borderId="9" xfId="5" applyNumberFormat="1" applyFont="1" applyBorder="1" applyAlignment="1">
      <alignment horizontal="right" vertical="center" shrinkToFit="1"/>
    </xf>
    <xf numFmtId="165" fontId="5" fillId="0" borderId="9" xfId="5" applyNumberFormat="1" applyFont="1" applyFill="1" applyBorder="1" applyAlignment="1">
      <alignment horizontal="right" vertical="center" shrinkToFit="1"/>
    </xf>
    <xf numFmtId="0" fontId="18" fillId="0" borderId="9" xfId="2" applyFont="1" applyFill="1" applyBorder="1" applyAlignment="1">
      <alignment horizontal="left" vertical="center" shrinkToFit="1"/>
    </xf>
    <xf numFmtId="0" fontId="4" fillId="0" borderId="0" xfId="2" applyFont="1" applyAlignment="1">
      <alignment vertical="center"/>
    </xf>
    <xf numFmtId="0" fontId="5" fillId="0" borderId="12" xfId="2" applyFont="1" applyBorder="1" applyAlignment="1">
      <alignment horizontal="center" vertical="top"/>
    </xf>
    <xf numFmtId="165" fontId="5" fillId="0" borderId="9" xfId="2" applyNumberFormat="1" applyFont="1" applyBorder="1" applyAlignment="1">
      <alignment vertical="top"/>
    </xf>
    <xf numFmtId="165" fontId="5" fillId="0" borderId="9" xfId="2" applyNumberFormat="1" applyFont="1" applyFill="1" applyBorder="1" applyAlignment="1">
      <alignment vertical="top"/>
    </xf>
    <xf numFmtId="0" fontId="18" fillId="0" borderId="15" xfId="2" applyFont="1" applyBorder="1" applyAlignment="1">
      <alignment horizontal="left"/>
    </xf>
    <xf numFmtId="1" fontId="5" fillId="0" borderId="11" xfId="2" applyNumberFormat="1" applyFont="1" applyBorder="1" applyAlignment="1">
      <alignment horizontal="center" vertical="top"/>
    </xf>
    <xf numFmtId="3" fontId="5" fillId="0" borderId="11" xfId="2" applyNumberFormat="1" applyFont="1" applyBorder="1" applyAlignment="1">
      <alignment vertical="center"/>
    </xf>
    <xf numFmtId="0" fontId="5" fillId="0" borderId="11" xfId="2" applyFont="1" applyBorder="1" applyAlignment="1">
      <alignment horizontal="center" vertical="center"/>
    </xf>
    <xf numFmtId="165" fontId="5" fillId="0" borderId="11" xfId="5" applyNumberFormat="1" applyFont="1" applyBorder="1" applyAlignment="1">
      <alignment horizontal="right" vertical="center" shrinkToFit="1"/>
    </xf>
    <xf numFmtId="165" fontId="5" fillId="0" borderId="11" xfId="5" applyNumberFormat="1" applyFont="1" applyFill="1" applyBorder="1" applyAlignment="1">
      <alignment horizontal="right" vertical="center" shrinkToFit="1"/>
    </xf>
    <xf numFmtId="0" fontId="18" fillId="0" borderId="11" xfId="2" applyFont="1" applyBorder="1" applyAlignment="1">
      <alignment horizontal="left" vertical="center" shrinkToFit="1"/>
    </xf>
    <xf numFmtId="1" fontId="5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 wrapText="1"/>
    </xf>
    <xf numFmtId="3" fontId="10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0" fontId="5" fillId="0" borderId="9" xfId="2" applyFont="1" applyBorder="1" applyAlignment="1">
      <alignment horizontal="center" vertical="top" wrapText="1"/>
    </xf>
    <xf numFmtId="3" fontId="4" fillId="0" borderId="9" xfId="1" applyNumberFormat="1" applyFont="1" applyBorder="1" applyAlignment="1">
      <alignment horizontal="center" vertical="top" wrapText="1"/>
    </xf>
    <xf numFmtId="3" fontId="5" fillId="0" borderId="9" xfId="2" applyNumberFormat="1" applyFont="1" applyFill="1" applyBorder="1" applyAlignment="1">
      <alignment vertical="top" wrapText="1"/>
    </xf>
    <xf numFmtId="3" fontId="5" fillId="0" borderId="13" xfId="2" applyNumberFormat="1" applyFont="1" applyFill="1" applyBorder="1" applyAlignment="1">
      <alignment vertical="top"/>
    </xf>
    <xf numFmtId="165" fontId="10" fillId="0" borderId="0" xfId="0" applyNumberFormat="1" applyFont="1" applyAlignment="1">
      <alignment vertical="top"/>
    </xf>
    <xf numFmtId="0" fontId="5" fillId="0" borderId="9" xfId="0" applyFont="1" applyBorder="1" applyAlignment="1">
      <alignment wrapText="1"/>
    </xf>
    <xf numFmtId="3" fontId="5" fillId="0" borderId="9" xfId="2" applyNumberFormat="1" applyFont="1" applyFill="1" applyBorder="1" applyAlignment="1">
      <alignment vertical="top"/>
    </xf>
    <xf numFmtId="0" fontId="5" fillId="0" borderId="15" xfId="2" applyFont="1" applyBorder="1"/>
    <xf numFmtId="0" fontId="5" fillId="0" borderId="9" xfId="0" applyFont="1" applyBorder="1" applyAlignment="1">
      <alignment horizontal="center" vertical="center"/>
    </xf>
    <xf numFmtId="165" fontId="5" fillId="0" borderId="9" xfId="1" applyNumberFormat="1" applyFont="1" applyBorder="1" applyAlignment="1">
      <alignment vertical="center"/>
    </xf>
    <xf numFmtId="165" fontId="5" fillId="0" borderId="9" xfId="1" applyNumberFormat="1" applyFont="1" applyBorder="1" applyAlignment="1">
      <alignment horizontal="right" vertical="center"/>
    </xf>
    <xf numFmtId="0" fontId="4" fillId="0" borderId="12" xfId="2" applyFont="1" applyBorder="1" applyAlignment="1">
      <alignment horizontal="center" vertical="top"/>
    </xf>
    <xf numFmtId="0" fontId="5" fillId="0" borderId="11" xfId="2" applyFont="1" applyBorder="1" applyAlignment="1">
      <alignment wrapText="1"/>
    </xf>
    <xf numFmtId="0" fontId="5" fillId="0" borderId="11" xfId="2" applyFont="1" applyBorder="1" applyAlignment="1">
      <alignment horizontal="center" vertical="top"/>
    </xf>
    <xf numFmtId="0" fontId="4" fillId="0" borderId="19" xfId="2" applyFont="1" applyBorder="1" applyAlignment="1">
      <alignment horizontal="center" vertical="top"/>
    </xf>
    <xf numFmtId="3" fontId="5" fillId="0" borderId="11" xfId="2" applyNumberFormat="1" applyFont="1" applyFill="1" applyBorder="1" applyAlignment="1">
      <alignment vertical="top"/>
    </xf>
    <xf numFmtId="3" fontId="5" fillId="0" borderId="11" xfId="2" applyNumberFormat="1" applyFont="1" applyFill="1" applyBorder="1" applyAlignment="1">
      <alignment vertical="top" wrapText="1"/>
    </xf>
    <xf numFmtId="4" fontId="10" fillId="0" borderId="0" xfId="1" applyNumberFormat="1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3" fontId="19" fillId="0" borderId="0" xfId="2" applyNumberFormat="1" applyFont="1" applyAlignment="1">
      <alignment horizontal="center" vertical="top"/>
    </xf>
    <xf numFmtId="0" fontId="19" fillId="0" borderId="0" xfId="2" applyFont="1" applyAlignment="1">
      <alignment horizontal="center" vertical="top"/>
    </xf>
    <xf numFmtId="165" fontId="19" fillId="0" borderId="0" xfId="0" applyNumberFormat="1" applyFont="1" applyAlignment="1">
      <alignment vertical="top"/>
    </xf>
    <xf numFmtId="0" fontId="19" fillId="0" borderId="0" xfId="2" applyFont="1" applyAlignment="1">
      <alignment vertical="top"/>
    </xf>
    <xf numFmtId="3" fontId="19" fillId="0" borderId="0" xfId="0" applyNumberFormat="1" applyFont="1" applyAlignment="1">
      <alignment vertical="top"/>
    </xf>
    <xf numFmtId="0" fontId="21" fillId="0" borderId="0" xfId="2" applyFont="1"/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horizontal="center" vertical="center"/>
    </xf>
    <xf numFmtId="3" fontId="6" fillId="0" borderId="15" xfId="2" applyNumberFormat="1" applyFont="1" applyFill="1" applyBorder="1" applyAlignment="1">
      <alignment vertical="top"/>
    </xf>
    <xf numFmtId="0" fontId="22" fillId="0" borderId="0" xfId="0" applyFont="1" applyAlignment="1">
      <alignment vertical="top"/>
    </xf>
    <xf numFmtId="0" fontId="6" fillId="0" borderId="15" xfId="2" applyFont="1" applyBorder="1" applyAlignment="1">
      <alignment vertical="top"/>
    </xf>
    <xf numFmtId="3" fontId="19" fillId="0" borderId="15" xfId="2" applyNumberFormat="1" applyFont="1" applyFill="1" applyBorder="1" applyAlignment="1">
      <alignment vertical="top"/>
    </xf>
    <xf numFmtId="0" fontId="20" fillId="0" borderId="0" xfId="0" applyFont="1" applyAlignment="1">
      <alignment vertical="top"/>
    </xf>
    <xf numFmtId="0" fontId="20" fillId="0" borderId="15" xfId="0" applyFont="1" applyBorder="1" applyAlignment="1">
      <alignment vertical="top"/>
    </xf>
    <xf numFmtId="3" fontId="20" fillId="0" borderId="0" xfId="0" applyNumberFormat="1" applyFont="1" applyAlignment="1">
      <alignment vertical="top"/>
    </xf>
    <xf numFmtId="0" fontId="19" fillId="0" borderId="15" xfId="2" applyFont="1" applyBorder="1" applyAlignment="1">
      <alignment vertical="top"/>
    </xf>
    <xf numFmtId="165" fontId="20" fillId="0" borderId="0" xfId="0" applyNumberFormat="1" applyFont="1" applyAlignment="1">
      <alignment vertical="top"/>
    </xf>
    <xf numFmtId="165" fontId="22" fillId="0" borderId="0" xfId="0" applyNumberFormat="1" applyFont="1" applyAlignment="1">
      <alignment vertical="top"/>
    </xf>
    <xf numFmtId="0" fontId="9" fillId="0" borderId="0" xfId="2" applyFont="1" applyAlignment="1">
      <alignment vertical="top" wrapText="1"/>
    </xf>
    <xf numFmtId="165" fontId="9" fillId="0" borderId="0" xfId="1" applyNumberFormat="1" applyFont="1" applyAlignment="1">
      <alignment vertical="top"/>
    </xf>
    <xf numFmtId="0" fontId="9" fillId="0" borderId="0" xfId="2" applyFont="1" applyAlignment="1">
      <alignment horizontal="left" vertical="top" wrapText="1"/>
    </xf>
    <xf numFmtId="0" fontId="9" fillId="0" borderId="0" xfId="2" applyFont="1" applyAlignment="1">
      <alignment vertical="top"/>
    </xf>
    <xf numFmtId="1" fontId="8" fillId="0" borderId="8" xfId="2" applyNumberFormat="1" applyFont="1" applyBorder="1" applyAlignment="1">
      <alignment horizontal="center" vertical="top"/>
    </xf>
    <xf numFmtId="0" fontId="8" fillId="0" borderId="8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center" vertical="top"/>
    </xf>
    <xf numFmtId="165" fontId="8" fillId="0" borderId="8" xfId="1" applyNumberFormat="1" applyFont="1" applyBorder="1" applyAlignment="1">
      <alignment horizontal="right" vertical="top"/>
    </xf>
    <xf numFmtId="165" fontId="8" fillId="0" borderId="8" xfId="1" applyNumberFormat="1" applyFont="1" applyFill="1" applyBorder="1" applyAlignment="1">
      <alignment horizontal="right" vertical="top" shrinkToFit="1"/>
    </xf>
    <xf numFmtId="0" fontId="23" fillId="0" borderId="8" xfId="2" applyFont="1" applyFill="1" applyBorder="1" applyAlignment="1">
      <alignment horizontal="left" vertical="top" wrapText="1"/>
    </xf>
    <xf numFmtId="1" fontId="8" fillId="0" borderId="9" xfId="2" applyNumberFormat="1" applyFont="1" applyBorder="1" applyAlignment="1">
      <alignment horizontal="center" vertical="top"/>
    </xf>
    <xf numFmtId="165" fontId="8" fillId="0" borderId="9" xfId="1" applyNumberFormat="1" applyFont="1" applyBorder="1" applyAlignment="1">
      <alignment horizontal="right" vertical="top"/>
    </xf>
    <xf numFmtId="165" fontId="8" fillId="0" borderId="9" xfId="1" applyNumberFormat="1" applyFont="1" applyFill="1" applyBorder="1" applyAlignment="1">
      <alignment horizontal="right" vertical="top" shrinkToFit="1"/>
    </xf>
    <xf numFmtId="0" fontId="23" fillId="0" borderId="9" xfId="2" applyFont="1" applyFill="1" applyBorder="1" applyAlignment="1">
      <alignment horizontal="left" vertical="top" wrapText="1"/>
    </xf>
    <xf numFmtId="0" fontId="8" fillId="0" borderId="9" xfId="2" applyFont="1" applyBorder="1" applyAlignment="1">
      <alignment vertical="top"/>
    </xf>
    <xf numFmtId="0" fontId="8" fillId="0" borderId="9" xfId="2" applyFont="1" applyBorder="1" applyAlignment="1">
      <alignment horizontal="center" vertical="top"/>
    </xf>
    <xf numFmtId="1" fontId="8" fillId="0" borderId="10" xfId="2" applyNumberFormat="1" applyFont="1" applyBorder="1" applyAlignment="1">
      <alignment horizontal="center" vertical="top"/>
    </xf>
    <xf numFmtId="0" fontId="8" fillId="0" borderId="10" xfId="2" applyFont="1" applyBorder="1" applyAlignment="1">
      <alignment vertical="top"/>
    </xf>
    <xf numFmtId="0" fontId="8" fillId="0" borderId="10" xfId="2" applyFont="1" applyBorder="1" applyAlignment="1">
      <alignment horizontal="center" vertical="top"/>
    </xf>
    <xf numFmtId="165" fontId="8" fillId="0" borderId="10" xfId="1" applyNumberFormat="1" applyFont="1" applyBorder="1" applyAlignment="1">
      <alignment horizontal="right" vertical="top"/>
    </xf>
    <xf numFmtId="165" fontId="8" fillId="0" borderId="10" xfId="1" applyNumberFormat="1" applyFont="1" applyFill="1" applyBorder="1" applyAlignment="1">
      <alignment horizontal="right" vertical="top" shrinkToFit="1"/>
    </xf>
    <xf numFmtId="0" fontId="23" fillId="0" borderId="10" xfId="2" applyFont="1" applyFill="1" applyBorder="1" applyAlignment="1">
      <alignment horizontal="left" vertical="top" wrapText="1"/>
    </xf>
    <xf numFmtId="165" fontId="14" fillId="0" borderId="6" xfId="1" applyNumberFormat="1" applyFont="1" applyFill="1" applyBorder="1" applyAlignment="1">
      <alignment horizontal="right" vertical="top" shrinkToFit="1"/>
    </xf>
    <xf numFmtId="0" fontId="24" fillId="0" borderId="6" xfId="2" applyFont="1" applyFill="1" applyBorder="1" applyAlignment="1">
      <alignment horizontal="left" vertical="top" wrapText="1"/>
    </xf>
    <xf numFmtId="0" fontId="25" fillId="0" borderId="0" xfId="0" applyFont="1" applyAlignment="1">
      <alignment vertical="top"/>
    </xf>
    <xf numFmtId="0" fontId="25" fillId="0" borderId="0" xfId="2" applyFont="1" applyAlignment="1">
      <alignment vertical="top"/>
    </xf>
    <xf numFmtId="0" fontId="8" fillId="0" borderId="9" xfId="3" applyFont="1" applyBorder="1" applyAlignment="1">
      <alignment horizontal="justify" vertical="top" wrapText="1"/>
    </xf>
    <xf numFmtId="165" fontId="8" fillId="0" borderId="9" xfId="1" applyNumberFormat="1" applyFont="1" applyBorder="1" applyAlignment="1">
      <alignment horizontal="right" vertical="top" shrinkToFit="1"/>
    </xf>
    <xf numFmtId="0" fontId="8" fillId="0" borderId="9" xfId="3" applyFont="1" applyBorder="1" applyAlignment="1">
      <alignment horizontal="justify" vertical="top"/>
    </xf>
    <xf numFmtId="0" fontId="8" fillId="0" borderId="9" xfId="2" applyFont="1" applyBorder="1" applyAlignment="1">
      <alignment vertical="top" shrinkToFit="1"/>
    </xf>
    <xf numFmtId="0" fontId="8" fillId="0" borderId="9" xfId="2" applyFont="1" applyBorder="1" applyAlignment="1">
      <alignment horizontal="left" vertical="top" wrapText="1"/>
    </xf>
    <xf numFmtId="0" fontId="23" fillId="0" borderId="9" xfId="2" applyFont="1" applyBorder="1" applyAlignment="1">
      <alignment horizontal="left" vertical="top" wrapText="1"/>
    </xf>
    <xf numFmtId="0" fontId="8" fillId="0" borderId="9" xfId="2" applyFont="1" applyBorder="1" applyAlignment="1">
      <alignment vertical="top" wrapText="1"/>
    </xf>
    <xf numFmtId="165" fontId="8" fillId="0" borderId="9" xfId="1" applyNumberFormat="1" applyFont="1" applyBorder="1" applyAlignment="1">
      <alignment vertical="top"/>
    </xf>
    <xf numFmtId="3" fontId="8" fillId="0" borderId="9" xfId="2" applyNumberFormat="1" applyFont="1" applyBorder="1" applyAlignment="1">
      <alignment horizontal="center" vertical="top"/>
    </xf>
    <xf numFmtId="165" fontId="8" fillId="0" borderId="9" xfId="1" applyNumberFormat="1" applyFont="1" applyBorder="1" applyAlignment="1">
      <alignment horizontal="distributed" vertical="top"/>
    </xf>
    <xf numFmtId="1" fontId="8" fillId="0" borderId="11" xfId="2" applyNumberFormat="1" applyFont="1" applyBorder="1" applyAlignment="1">
      <alignment horizontal="center" vertical="top"/>
    </xf>
    <xf numFmtId="0" fontId="8" fillId="0" borderId="11" xfId="2" applyFont="1" applyBorder="1" applyAlignment="1">
      <alignment vertical="top" wrapText="1"/>
    </xf>
    <xf numFmtId="3" fontId="8" fillId="0" borderId="11" xfId="2" applyNumberFormat="1" applyFont="1" applyBorder="1" applyAlignment="1">
      <alignment horizontal="center" vertical="top"/>
    </xf>
    <xf numFmtId="165" fontId="8" fillId="0" borderId="11" xfId="1" applyNumberFormat="1" applyFont="1" applyBorder="1" applyAlignment="1">
      <alignment vertical="top"/>
    </xf>
    <xf numFmtId="165" fontId="8" fillId="0" borderId="11" xfId="1" applyNumberFormat="1" applyFont="1" applyFill="1" applyBorder="1" applyAlignment="1">
      <alignment horizontal="right" vertical="top" shrinkToFit="1"/>
    </xf>
    <xf numFmtId="0" fontId="23" fillId="0" borderId="11" xfId="0" applyFont="1" applyBorder="1" applyAlignment="1">
      <alignment horizontal="left" vertical="top" wrapText="1"/>
    </xf>
    <xf numFmtId="3" fontId="8" fillId="0" borderId="8" xfId="2" applyNumberFormat="1" applyFont="1" applyBorder="1" applyAlignment="1">
      <alignment horizontal="center" vertical="top" wrapText="1"/>
    </xf>
    <xf numFmtId="0" fontId="8" fillId="0" borderId="8" xfId="2" applyFont="1" applyBorder="1" applyAlignment="1">
      <alignment vertical="top" wrapText="1"/>
    </xf>
    <xf numFmtId="0" fontId="8" fillId="0" borderId="8" xfId="2" applyFont="1" applyBorder="1" applyAlignment="1">
      <alignment horizontal="center" vertical="top" wrapText="1"/>
    </xf>
    <xf numFmtId="165" fontId="8" fillId="0" borderId="8" xfId="1" applyNumberFormat="1" applyFont="1" applyBorder="1" applyAlignment="1">
      <alignment vertical="top" wrapText="1"/>
    </xf>
    <xf numFmtId="3" fontId="8" fillId="0" borderId="9" xfId="2" applyNumberFormat="1" applyFont="1" applyBorder="1" applyAlignment="1">
      <alignment horizontal="center" vertical="top" wrapText="1"/>
    </xf>
    <xf numFmtId="0" fontId="13" fillId="0" borderId="9" xfId="2" applyFont="1" applyBorder="1" applyAlignment="1">
      <alignment vertical="top" wrapText="1"/>
    </xf>
    <xf numFmtId="0" fontId="13" fillId="0" borderId="9" xfId="2" applyFont="1" applyBorder="1" applyAlignment="1">
      <alignment horizontal="center" vertical="top" wrapText="1"/>
    </xf>
    <xf numFmtId="3" fontId="13" fillId="0" borderId="9" xfId="1" applyNumberFormat="1" applyFont="1" applyBorder="1" applyAlignment="1">
      <alignment horizontal="center" vertical="top" wrapText="1"/>
    </xf>
    <xf numFmtId="165" fontId="8" fillId="0" borderId="9" xfId="1" applyNumberFormat="1" applyFont="1" applyBorder="1" applyAlignment="1">
      <alignment vertical="top" wrapText="1"/>
    </xf>
    <xf numFmtId="3" fontId="8" fillId="0" borderId="9" xfId="2" applyNumberFormat="1" applyFont="1" applyFill="1" applyBorder="1" applyAlignment="1">
      <alignment vertical="top" wrapText="1"/>
    </xf>
    <xf numFmtId="0" fontId="8" fillId="0" borderId="9" xfId="2" applyFont="1" applyBorder="1" applyAlignment="1">
      <alignment horizontal="center" vertical="top" wrapText="1"/>
    </xf>
    <xf numFmtId="3" fontId="8" fillId="0" borderId="9" xfId="1" applyNumberFormat="1" applyFont="1" applyBorder="1" applyAlignment="1">
      <alignment horizontal="center" vertical="top" wrapText="1"/>
    </xf>
    <xf numFmtId="0" fontId="13" fillId="0" borderId="9" xfId="2" applyFont="1" applyBorder="1" applyAlignment="1">
      <alignment horizontal="left" vertical="top" wrapText="1"/>
    </xf>
    <xf numFmtId="165" fontId="13" fillId="0" borderId="9" xfId="1" applyNumberFormat="1" applyFont="1" applyBorder="1" applyAlignment="1">
      <alignment horizontal="center" vertical="top" wrapText="1"/>
    </xf>
    <xf numFmtId="3" fontId="8" fillId="0" borderId="9" xfId="2" applyNumberFormat="1" applyFont="1" applyFill="1" applyBorder="1" applyAlignment="1">
      <alignment vertical="top" shrinkToFit="1"/>
    </xf>
    <xf numFmtId="3" fontId="8" fillId="0" borderId="11" xfId="2" applyNumberFormat="1" applyFont="1" applyBorder="1" applyAlignment="1">
      <alignment horizontal="center" vertical="top" wrapText="1"/>
    </xf>
    <xf numFmtId="0" fontId="8" fillId="0" borderId="11" xfId="2" applyFont="1" applyBorder="1" applyAlignment="1">
      <alignment horizontal="center" vertical="top" wrapText="1"/>
    </xf>
    <xf numFmtId="165" fontId="8" fillId="0" borderId="11" xfId="1" applyNumberFormat="1" applyFont="1" applyBorder="1" applyAlignment="1">
      <alignment vertical="top" wrapText="1"/>
    </xf>
    <xf numFmtId="3" fontId="8" fillId="0" borderId="11" xfId="2" applyNumberFormat="1" applyFont="1" applyFill="1" applyBorder="1" applyAlignment="1">
      <alignment vertical="top" wrapText="1"/>
    </xf>
    <xf numFmtId="0" fontId="8" fillId="0" borderId="8" xfId="2" applyFont="1" applyBorder="1" applyAlignment="1">
      <alignment horizontal="left" vertical="top" wrapText="1"/>
    </xf>
    <xf numFmtId="3" fontId="8" fillId="0" borderId="8" xfId="1" applyNumberFormat="1" applyFont="1" applyBorder="1" applyAlignment="1">
      <alignment horizontal="center" vertical="top" wrapText="1"/>
    </xf>
    <xf numFmtId="3" fontId="19" fillId="0" borderId="18" xfId="2" applyNumberFormat="1" applyFont="1" applyFill="1" applyBorder="1" applyAlignment="1">
      <alignment vertical="top"/>
    </xf>
    <xf numFmtId="0" fontId="6" fillId="0" borderId="13" xfId="2" applyFont="1" applyBorder="1" applyAlignment="1">
      <alignment vertical="top"/>
    </xf>
    <xf numFmtId="0" fontId="20" fillId="0" borderId="13" xfId="0" applyFont="1" applyBorder="1" applyAlignment="1">
      <alignment vertical="top"/>
    </xf>
    <xf numFmtId="0" fontId="4" fillId="0" borderId="9" xfId="2" applyFont="1" applyBorder="1"/>
    <xf numFmtId="0" fontId="15" fillId="0" borderId="1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15" fillId="0" borderId="5" xfId="2" applyFont="1" applyBorder="1"/>
    <xf numFmtId="0" fontId="4" fillId="0" borderId="11" xfId="2" applyFont="1" applyBorder="1"/>
    <xf numFmtId="0" fontId="16" fillId="0" borderId="9" xfId="2" applyFont="1" applyBorder="1"/>
    <xf numFmtId="0" fontId="15" fillId="0" borderId="5" xfId="2" applyFont="1" applyBorder="1" applyAlignment="1">
      <alignment horizontal="center"/>
    </xf>
    <xf numFmtId="0" fontId="16" fillId="0" borderId="14" xfId="2" applyFont="1" applyBorder="1" applyAlignment="1">
      <alignment vertical="top"/>
    </xf>
    <xf numFmtId="0" fontId="10" fillId="0" borderId="9" xfId="2" applyFont="1" applyBorder="1"/>
    <xf numFmtId="0" fontId="10" fillId="0" borderId="9" xfId="2" applyFont="1" applyBorder="1" applyAlignment="1">
      <alignment horizontal="center"/>
    </xf>
    <xf numFmtId="165" fontId="10" fillId="0" borderId="9" xfId="1" applyNumberFormat="1" applyFont="1" applyBorder="1" applyAlignment="1">
      <alignment horizontal="right" vertical="center"/>
    </xf>
    <xf numFmtId="0" fontId="4" fillId="0" borderId="14" xfId="2" applyFont="1" applyBorder="1"/>
    <xf numFmtId="0" fontId="10" fillId="0" borderId="9" xfId="2" applyFont="1" applyBorder="1" applyAlignment="1">
      <alignment horizontal="left" vertical="center" wrapText="1"/>
    </xf>
    <xf numFmtId="0" fontId="10" fillId="0" borderId="9" xfId="2" applyFont="1" applyBorder="1" applyAlignment="1">
      <alignment horizontal="center" vertical="center"/>
    </xf>
    <xf numFmtId="1" fontId="10" fillId="0" borderId="9" xfId="2" applyNumberFormat="1" applyFont="1" applyBorder="1" applyAlignment="1">
      <alignment horizontal="center" vertical="center"/>
    </xf>
    <xf numFmtId="0" fontId="10" fillId="0" borderId="9" xfId="2" applyFont="1" applyBorder="1" applyAlignment="1">
      <alignment horizontal="left" vertical="top" wrapText="1"/>
    </xf>
    <xf numFmtId="165" fontId="10" fillId="0" borderId="9" xfId="1" applyNumberFormat="1" applyFont="1" applyBorder="1" applyAlignment="1">
      <alignment horizontal="right" vertical="top"/>
    </xf>
    <xf numFmtId="0" fontId="9" fillId="0" borderId="6" xfId="2" applyFont="1" applyBorder="1" applyAlignment="1">
      <alignment horizontal="center" vertical="top"/>
    </xf>
    <xf numFmtId="0" fontId="9" fillId="0" borderId="0" xfId="2" applyFont="1" applyAlignment="1">
      <alignment horizontal="center" vertical="top"/>
    </xf>
    <xf numFmtId="0" fontId="9" fillId="0" borderId="6" xfId="2" applyFont="1" applyBorder="1" applyAlignment="1">
      <alignment horizontal="center" vertical="top"/>
    </xf>
    <xf numFmtId="0" fontId="9" fillId="0" borderId="7" xfId="2" applyFont="1" applyBorder="1" applyAlignment="1">
      <alignment horizontal="center" vertical="top" wrapText="1"/>
    </xf>
    <xf numFmtId="0" fontId="9" fillId="0" borderId="16" xfId="2" applyFont="1" applyBorder="1" applyAlignment="1">
      <alignment horizontal="center" vertical="top" wrapText="1"/>
    </xf>
    <xf numFmtId="0" fontId="9" fillId="0" borderId="17" xfId="2" applyFont="1" applyBorder="1" applyAlignment="1">
      <alignment horizontal="center" vertical="top" wrapText="1"/>
    </xf>
    <xf numFmtId="1" fontId="14" fillId="0" borderId="2" xfId="2" applyNumberFormat="1" applyFont="1" applyBorder="1" applyAlignment="1">
      <alignment horizontal="center" vertical="top"/>
    </xf>
    <xf numFmtId="1" fontId="14" fillId="0" borderId="20" xfId="2" applyNumberFormat="1" applyFont="1" applyBorder="1" applyAlignment="1">
      <alignment horizontal="center" vertical="top"/>
    </xf>
    <xf numFmtId="1" fontId="14" fillId="0" borderId="3" xfId="2" applyNumberFormat="1" applyFont="1" applyBorder="1" applyAlignment="1">
      <alignment horizontal="center" vertical="top"/>
    </xf>
    <xf numFmtId="165" fontId="17" fillId="0" borderId="16" xfId="1" applyNumberFormat="1" applyFont="1" applyBorder="1" applyAlignment="1">
      <alignment horizontal="right" vertical="top"/>
    </xf>
    <xf numFmtId="0" fontId="3" fillId="0" borderId="2" xfId="2" applyFont="1" applyBorder="1" applyAlignment="1">
      <alignment horizontal="center" vertical="top"/>
    </xf>
    <xf numFmtId="0" fontId="3" fillId="0" borderId="3" xfId="2" applyFont="1" applyBorder="1" applyAlignment="1">
      <alignment horizontal="center" vertical="top"/>
    </xf>
    <xf numFmtId="0" fontId="3" fillId="0" borderId="0" xfId="2" applyFont="1" applyAlignment="1">
      <alignment horizontal="center" vertical="top"/>
    </xf>
    <xf numFmtId="0" fontId="9" fillId="0" borderId="1" xfId="2" applyFont="1" applyBorder="1" applyAlignment="1">
      <alignment horizontal="center" vertical="top" wrapText="1"/>
    </xf>
    <xf numFmtId="165" fontId="17" fillId="0" borderId="0" xfId="1" applyNumberFormat="1" applyFont="1" applyBorder="1" applyAlignment="1">
      <alignment horizontal="right" vertical="top"/>
    </xf>
    <xf numFmtId="0" fontId="9" fillId="0" borderId="6" xfId="2" applyFont="1" applyBorder="1" applyAlignment="1">
      <alignment horizontal="center" vertical="top" wrapText="1"/>
    </xf>
    <xf numFmtId="0" fontId="5" fillId="0" borderId="6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22" fillId="0" borderId="6" xfId="0" applyFont="1" applyBorder="1" applyAlignment="1">
      <alignment vertical="top"/>
    </xf>
    <xf numFmtId="165" fontId="22" fillId="0" borderId="6" xfId="0" applyNumberFormat="1" applyFont="1" applyBorder="1" applyAlignment="1">
      <alignment vertical="top"/>
    </xf>
    <xf numFmtId="165" fontId="20" fillId="0" borderId="6" xfId="0" applyNumberFormat="1" applyFont="1" applyBorder="1" applyAlignment="1">
      <alignment vertical="top"/>
    </xf>
    <xf numFmtId="0" fontId="20" fillId="0" borderId="6" xfId="0" applyFont="1" applyBorder="1" applyAlignment="1">
      <alignment vertical="top"/>
    </xf>
    <xf numFmtId="3" fontId="20" fillId="0" borderId="6" xfId="0" applyNumberFormat="1" applyFont="1" applyBorder="1" applyAlignment="1">
      <alignment vertical="top"/>
    </xf>
    <xf numFmtId="0" fontId="25" fillId="0" borderId="6" xfId="0" applyFont="1" applyBorder="1" applyAlignment="1">
      <alignment vertical="top"/>
    </xf>
    <xf numFmtId="0" fontId="25" fillId="0" borderId="6" xfId="2" applyFont="1" applyBorder="1" applyAlignment="1">
      <alignment vertical="top"/>
    </xf>
    <xf numFmtId="1" fontId="14" fillId="0" borderId="7" xfId="2" applyNumberFormat="1" applyFont="1" applyBorder="1" applyAlignment="1">
      <alignment horizontal="center" vertical="top"/>
    </xf>
    <xf numFmtId="1" fontId="14" fillId="0" borderId="16" xfId="2" applyNumberFormat="1" applyFont="1" applyBorder="1" applyAlignment="1">
      <alignment horizontal="center" vertical="top"/>
    </xf>
    <xf numFmtId="1" fontId="14" fillId="0" borderId="17" xfId="2" applyNumberFormat="1" applyFont="1" applyBorder="1" applyAlignment="1">
      <alignment horizontal="center" vertical="top"/>
    </xf>
    <xf numFmtId="165" fontId="14" fillId="0" borderId="5" xfId="1" applyNumberFormat="1" applyFont="1" applyFill="1" applyBorder="1" applyAlignment="1">
      <alignment horizontal="right" vertical="top" shrinkToFit="1"/>
    </xf>
    <xf numFmtId="0" fontId="24" fillId="0" borderId="5" xfId="2" applyFont="1" applyFill="1" applyBorder="1" applyAlignment="1">
      <alignment horizontal="left" vertical="top" wrapText="1"/>
    </xf>
    <xf numFmtId="0" fontId="25" fillId="0" borderId="5" xfId="0" applyFont="1" applyBorder="1" applyAlignment="1">
      <alignment vertical="top"/>
    </xf>
    <xf numFmtId="0" fontId="25" fillId="0" borderId="5" xfId="2" applyFont="1" applyBorder="1" applyAlignment="1">
      <alignment vertical="top"/>
    </xf>
    <xf numFmtId="3" fontId="8" fillId="0" borderId="6" xfId="2" applyNumberFormat="1" applyFont="1" applyBorder="1" applyAlignment="1">
      <alignment horizontal="center" vertical="top" wrapText="1"/>
    </xf>
    <xf numFmtId="0" fontId="8" fillId="0" borderId="6" xfId="2" applyFont="1" applyBorder="1" applyAlignment="1">
      <alignment horizontal="left" vertical="top" wrapText="1"/>
    </xf>
    <xf numFmtId="0" fontId="8" fillId="0" borderId="6" xfId="2" applyFont="1" applyBorder="1" applyAlignment="1">
      <alignment horizontal="center" vertical="top" wrapText="1"/>
    </xf>
    <xf numFmtId="3" fontId="8" fillId="0" borderId="6" xfId="1" applyNumberFormat="1" applyFont="1" applyBorder="1" applyAlignment="1">
      <alignment horizontal="center" vertical="top" wrapText="1"/>
    </xf>
    <xf numFmtId="165" fontId="8" fillId="0" borderId="6" xfId="1" applyNumberFormat="1" applyFont="1" applyBorder="1" applyAlignment="1">
      <alignment vertical="top" wrapText="1"/>
    </xf>
    <xf numFmtId="0" fontId="8" fillId="0" borderId="6" xfId="2" applyFont="1" applyBorder="1" applyAlignment="1">
      <alignment vertical="top" wrapText="1"/>
    </xf>
    <xf numFmtId="0" fontId="6" fillId="0" borderId="6" xfId="2" applyFont="1" applyBorder="1" applyAlignment="1">
      <alignment vertical="top"/>
    </xf>
    <xf numFmtId="0" fontId="8" fillId="0" borderId="6" xfId="0" applyFont="1" applyBorder="1" applyAlignment="1">
      <alignment vertical="top" wrapText="1"/>
    </xf>
    <xf numFmtId="0" fontId="19" fillId="0" borderId="6" xfId="2" applyFont="1" applyBorder="1" applyAlignment="1">
      <alignment vertical="top"/>
    </xf>
    <xf numFmtId="0" fontId="9" fillId="0" borderId="0" xfId="2" applyFont="1" applyAlignment="1">
      <alignment horizontal="left" vertical="top"/>
    </xf>
    <xf numFmtId="0" fontId="9" fillId="0" borderId="6" xfId="2" applyFont="1" applyBorder="1" applyAlignment="1">
      <alignment horizontal="center" vertical="top" wrapText="1"/>
    </xf>
    <xf numFmtId="0" fontId="4" fillId="0" borderId="6" xfId="2" applyFont="1" applyBorder="1"/>
    <xf numFmtId="0" fontId="21" fillId="0" borderId="6" xfId="2" applyFont="1" applyBorder="1"/>
    <xf numFmtId="0" fontId="21" fillId="0" borderId="6" xfId="2" applyFont="1" applyBorder="1" applyAlignment="1">
      <alignment horizontal="center" vertical="center"/>
    </xf>
    <xf numFmtId="0" fontId="15" fillId="0" borderId="6" xfId="2" applyFont="1" applyBorder="1"/>
    <xf numFmtId="1" fontId="10" fillId="0" borderId="6" xfId="2" applyNumberFormat="1" applyFont="1" applyBorder="1" applyAlignment="1">
      <alignment horizontal="center" vertical="top"/>
    </xf>
    <xf numFmtId="0" fontId="10" fillId="0" borderId="6" xfId="2" applyFont="1" applyBorder="1" applyAlignment="1">
      <alignment horizontal="center"/>
    </xf>
    <xf numFmtId="165" fontId="10" fillId="0" borderId="6" xfId="1" applyNumberFormat="1" applyFont="1" applyBorder="1" applyAlignment="1">
      <alignment horizontal="right" vertical="center"/>
    </xf>
    <xf numFmtId="165" fontId="10" fillId="0" borderId="6" xfId="1" applyNumberFormat="1" applyFont="1" applyFill="1" applyBorder="1" applyAlignment="1">
      <alignment vertical="top"/>
    </xf>
    <xf numFmtId="0" fontId="10" fillId="0" borderId="6" xfId="2" applyFont="1" applyBorder="1" applyAlignment="1">
      <alignment horizontal="left" vertical="center" wrapText="1"/>
    </xf>
    <xf numFmtId="0" fontId="10" fillId="0" borderId="6" xfId="2" applyFont="1" applyBorder="1" applyAlignment="1">
      <alignment horizontal="center" vertical="center"/>
    </xf>
    <xf numFmtId="1" fontId="10" fillId="0" borderId="6" xfId="2" applyNumberFormat="1" applyFont="1" applyBorder="1" applyAlignment="1">
      <alignment horizontal="center" vertical="center"/>
    </xf>
    <xf numFmtId="0" fontId="5" fillId="0" borderId="6" xfId="2" applyFont="1" applyBorder="1" applyAlignment="1">
      <alignment vertical="top"/>
    </xf>
    <xf numFmtId="3" fontId="13" fillId="0" borderId="6" xfId="1" applyNumberFormat="1" applyFont="1" applyBorder="1" applyAlignment="1">
      <alignment horizontal="center" vertical="top" wrapText="1"/>
    </xf>
    <xf numFmtId="3" fontId="8" fillId="0" borderId="6" xfId="2" applyNumberFormat="1" applyFont="1" applyFill="1" applyBorder="1" applyAlignment="1">
      <alignment vertical="top" wrapText="1"/>
    </xf>
    <xf numFmtId="0" fontId="10" fillId="0" borderId="6" xfId="2" applyFont="1" applyBorder="1" applyAlignment="1">
      <alignment wrapText="1"/>
    </xf>
    <xf numFmtId="0" fontId="4" fillId="0" borderId="10" xfId="2" applyFont="1" applyBorder="1"/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top" wrapText="1"/>
    </xf>
    <xf numFmtId="1" fontId="11" fillId="0" borderId="6" xfId="0" applyNumberFormat="1" applyFont="1" applyBorder="1" applyAlignment="1">
      <alignment horizontal="center" vertical="top" wrapText="1"/>
    </xf>
    <xf numFmtId="3" fontId="11" fillId="0" borderId="6" xfId="0" applyNumberFormat="1" applyFont="1" applyBorder="1" applyAlignment="1">
      <alignment horizontal="right" vertical="top" wrapText="1"/>
    </xf>
    <xf numFmtId="0" fontId="10" fillId="0" borderId="6" xfId="2" applyFont="1" applyBorder="1" applyAlignment="1">
      <alignment vertical="top"/>
    </xf>
    <xf numFmtId="0" fontId="10" fillId="0" borderId="6" xfId="2" applyFont="1" applyBorder="1" applyAlignment="1">
      <alignment horizontal="center" vertical="top"/>
    </xf>
    <xf numFmtId="165" fontId="10" fillId="0" borderId="6" xfId="1" applyNumberFormat="1" applyFont="1" applyBorder="1" applyAlignment="1">
      <alignment vertical="top"/>
    </xf>
    <xf numFmtId="0" fontId="11" fillId="0" borderId="6" xfId="0" applyFont="1" applyBorder="1" applyAlignment="1">
      <alignment vertical="top" wrapText="1"/>
    </xf>
    <xf numFmtId="0" fontId="10" fillId="0" borderId="6" xfId="2" applyFont="1" applyBorder="1" applyAlignment="1">
      <alignment vertical="top" wrapText="1"/>
    </xf>
    <xf numFmtId="0" fontId="19" fillId="0" borderId="6" xfId="0" applyFont="1" applyBorder="1" applyAlignment="1">
      <alignment vertical="top"/>
    </xf>
    <xf numFmtId="1" fontId="8" fillId="0" borderId="6" xfId="2" applyNumberFormat="1" applyFont="1" applyBorder="1" applyAlignment="1">
      <alignment horizontal="center" vertical="top"/>
    </xf>
    <xf numFmtId="3" fontId="8" fillId="0" borderId="6" xfId="2" applyNumberFormat="1" applyFont="1" applyBorder="1" applyAlignment="1">
      <alignment horizontal="center" vertical="top"/>
    </xf>
    <xf numFmtId="165" fontId="8" fillId="0" borderId="6" xfId="1" applyNumberFormat="1" applyFont="1" applyBorder="1" applyAlignment="1">
      <alignment horizontal="distributed" vertical="top"/>
    </xf>
    <xf numFmtId="165" fontId="8" fillId="0" borderId="6" xfId="1" applyNumberFormat="1" applyFont="1" applyFill="1" applyBorder="1" applyAlignment="1">
      <alignment horizontal="right" vertical="top" shrinkToFit="1"/>
    </xf>
    <xf numFmtId="165" fontId="8" fillId="0" borderId="6" xfId="1" applyNumberFormat="1" applyFont="1" applyBorder="1" applyAlignment="1">
      <alignment vertical="top"/>
    </xf>
    <xf numFmtId="0" fontId="10" fillId="0" borderId="6" xfId="2" applyFont="1" applyBorder="1" applyAlignment="1">
      <alignment horizontal="left" vertical="top" wrapText="1"/>
    </xf>
    <xf numFmtId="165" fontId="10" fillId="0" borderId="6" xfId="1" applyNumberFormat="1" applyFont="1" applyBorder="1" applyAlignment="1">
      <alignment horizontal="right" vertical="top"/>
    </xf>
    <xf numFmtId="0" fontId="8" fillId="0" borderId="6" xfId="2" applyFont="1" applyBorder="1" applyAlignment="1">
      <alignment vertical="top"/>
    </xf>
    <xf numFmtId="0" fontId="8" fillId="0" borderId="6" xfId="2" applyFont="1" applyBorder="1" applyAlignment="1">
      <alignment horizontal="center" vertical="top"/>
    </xf>
    <xf numFmtId="165" fontId="8" fillId="0" borderId="6" xfId="1" applyNumberFormat="1" applyFont="1" applyBorder="1" applyAlignment="1">
      <alignment horizontal="right" vertical="top"/>
    </xf>
    <xf numFmtId="0" fontId="23" fillId="0" borderId="6" xfId="2" applyFont="1" applyFill="1" applyBorder="1" applyAlignment="1">
      <alignment horizontal="left" vertical="top" wrapText="1"/>
    </xf>
    <xf numFmtId="3" fontId="19" fillId="0" borderId="6" xfId="2" applyNumberFormat="1" applyFont="1" applyBorder="1" applyAlignment="1">
      <alignment horizontal="center" vertical="top"/>
    </xf>
    <xf numFmtId="0" fontId="19" fillId="0" borderId="6" xfId="2" applyFont="1" applyBorder="1" applyAlignment="1">
      <alignment horizontal="center" vertical="top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top"/>
    </xf>
    <xf numFmtId="0" fontId="8" fillId="0" borderId="6" xfId="3" applyFont="1" applyBorder="1" applyAlignment="1">
      <alignment horizontal="justify" vertical="top" wrapText="1"/>
    </xf>
    <xf numFmtId="165" fontId="8" fillId="0" borderId="6" xfId="1" applyNumberFormat="1" applyFont="1" applyBorder="1" applyAlignment="1">
      <alignment horizontal="right" vertical="top" shrinkToFit="1"/>
    </xf>
    <xf numFmtId="0" fontId="8" fillId="0" borderId="6" xfId="3" applyFont="1" applyBorder="1" applyAlignment="1">
      <alignment horizontal="justify" vertical="top"/>
    </xf>
    <xf numFmtId="0" fontId="8" fillId="0" borderId="6" xfId="2" applyFont="1" applyBorder="1" applyAlignment="1">
      <alignment vertical="top" shrinkToFit="1"/>
    </xf>
    <xf numFmtId="1" fontId="14" fillId="0" borderId="6" xfId="2" applyNumberFormat="1" applyFont="1" applyBorder="1" applyAlignment="1">
      <alignment horizontal="center" vertical="top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vertical="top"/>
    </xf>
    <xf numFmtId="0" fontId="13" fillId="0" borderId="6" xfId="2" applyFont="1" applyBorder="1" applyAlignment="1">
      <alignment vertical="top" wrapText="1"/>
    </xf>
    <xf numFmtId="0" fontId="13" fillId="0" borderId="6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left" vertical="top" wrapText="1"/>
    </xf>
    <xf numFmtId="0" fontId="4" fillId="0" borderId="6" xfId="2" applyFont="1" applyBorder="1" applyAlignment="1">
      <alignment horizontal="center" vertical="top"/>
    </xf>
    <xf numFmtId="1" fontId="4" fillId="0" borderId="6" xfId="6" applyNumberFormat="1" applyFont="1" applyBorder="1" applyAlignment="1">
      <alignment horizontal="center" vertical="top"/>
    </xf>
    <xf numFmtId="165" fontId="4" fillId="0" borderId="6" xfId="1" applyNumberFormat="1" applyFont="1" applyBorder="1" applyAlignment="1">
      <alignment horizontal="right" vertical="top"/>
    </xf>
    <xf numFmtId="0" fontId="23" fillId="0" borderId="6" xfId="2" applyFont="1" applyBorder="1" applyAlignment="1">
      <alignment horizontal="left" vertical="top" wrapText="1"/>
    </xf>
  </cellXfs>
  <cellStyles count="8">
    <cellStyle name="Comma 2" xfId="5" xr:uid="{00000000-0005-0000-0000-000001000000}"/>
    <cellStyle name="Comma 5" xfId="6" xr:uid="{00000000-0005-0000-0000-000002000000}"/>
    <cellStyle name="Comma 6" xfId="4" xr:uid="{00000000-0005-0000-0000-000003000000}"/>
    <cellStyle name="Normal 3" xfId="7" xr:uid="{00000000-0005-0000-0000-000005000000}"/>
    <cellStyle name="Normal 4" xfId="3" xr:uid="{00000000-0005-0000-0000-000006000000}"/>
    <cellStyle name="จุลภาค" xfId="1" builtinId="3"/>
    <cellStyle name="ปกติ" xfId="0" builtinId="0"/>
    <cellStyle name="ปกติ_แบบฟอร์มเปล่าครุภัณฑ์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"/>
  <sheetViews>
    <sheetView view="pageBreakPreview" topLeftCell="A40" zoomScaleNormal="100" zoomScaleSheetLayoutView="100" workbookViewId="0">
      <selection activeCell="B11" sqref="B11"/>
    </sheetView>
  </sheetViews>
  <sheetFormatPr defaultColWidth="8.75" defaultRowHeight="18.75" x14ac:dyDescent="0.55000000000000004"/>
  <cols>
    <col min="1" max="1" width="7.75" style="122" customWidth="1"/>
    <col min="2" max="2" width="37.375" style="94" customWidth="1"/>
    <col min="3" max="3" width="5.75" style="94" customWidth="1"/>
    <col min="4" max="4" width="5.125" style="94" customWidth="1"/>
    <col min="5" max="5" width="10.625" style="23" bestFit="1" customWidth="1"/>
    <col min="6" max="6" width="9.875" style="23" bestFit="1" customWidth="1"/>
    <col min="7" max="7" width="10" style="123" customWidth="1"/>
    <col min="8" max="8" width="0" style="94" hidden="1" customWidth="1"/>
    <col min="9" max="16384" width="8.75" style="94"/>
  </cols>
  <sheetData>
    <row r="1" spans="1:10" s="45" customFormat="1" x14ac:dyDescent="0.55000000000000004">
      <c r="A1" s="248" t="s">
        <v>150</v>
      </c>
      <c r="B1" s="248"/>
      <c r="C1" s="248"/>
      <c r="D1" s="248"/>
      <c r="E1" s="248"/>
      <c r="F1" s="248"/>
      <c r="G1" s="248"/>
    </row>
    <row r="2" spans="1:10" s="45" customFormat="1" x14ac:dyDescent="0.55000000000000004">
      <c r="A2" s="40"/>
      <c r="B2" s="9"/>
      <c r="C2" s="8"/>
      <c r="D2" s="8"/>
      <c r="E2" s="23"/>
      <c r="F2" s="23"/>
      <c r="G2" s="83"/>
    </row>
    <row r="3" spans="1:10" s="167" customFormat="1" x14ac:dyDescent="0.55000000000000004">
      <c r="A3" s="41" t="s">
        <v>132</v>
      </c>
      <c r="B3" s="164"/>
      <c r="C3" s="87"/>
      <c r="D3" s="87"/>
      <c r="E3" s="165"/>
      <c r="F3" s="165"/>
      <c r="G3" s="166"/>
    </row>
    <row r="4" spans="1:10" s="45" customFormat="1" x14ac:dyDescent="0.55000000000000004">
      <c r="A4" s="41" t="s">
        <v>130</v>
      </c>
      <c r="B4" s="164" t="s">
        <v>131</v>
      </c>
      <c r="C4" s="8"/>
      <c r="D4" s="8"/>
      <c r="E4" s="23"/>
      <c r="F4" s="85"/>
      <c r="G4" s="83"/>
    </row>
    <row r="5" spans="1:10" s="45" customFormat="1" x14ac:dyDescent="0.55000000000000004">
      <c r="A5" s="41"/>
      <c r="B5" s="164"/>
      <c r="C5" s="8"/>
      <c r="D5" s="8"/>
      <c r="E5" s="23"/>
      <c r="F5" s="85"/>
      <c r="G5" s="83"/>
    </row>
    <row r="6" spans="1:10" s="8" customFormat="1" x14ac:dyDescent="0.55000000000000004">
      <c r="A6" s="42" t="s">
        <v>0</v>
      </c>
      <c r="B6" s="11" t="s">
        <v>1</v>
      </c>
      <c r="C6" s="249" t="s">
        <v>2</v>
      </c>
      <c r="D6" s="249"/>
      <c r="E6" s="24" t="s">
        <v>3</v>
      </c>
      <c r="F6" s="24" t="s">
        <v>4</v>
      </c>
      <c r="G6" s="11" t="s">
        <v>20</v>
      </c>
    </row>
    <row r="7" spans="1:10" s="8" customFormat="1" x14ac:dyDescent="0.55000000000000004">
      <c r="A7" s="43" t="s">
        <v>5</v>
      </c>
      <c r="B7" s="30"/>
      <c r="C7" s="86" t="s">
        <v>6</v>
      </c>
      <c r="D7" s="86" t="s">
        <v>7</v>
      </c>
      <c r="E7" s="25" t="s">
        <v>8</v>
      </c>
      <c r="F7" s="25" t="s">
        <v>8</v>
      </c>
      <c r="G7" s="46"/>
    </row>
    <row r="8" spans="1:10" s="147" customFormat="1" ht="31.5" x14ac:dyDescent="0.55000000000000004">
      <c r="A8" s="168">
        <v>1</v>
      </c>
      <c r="B8" s="169" t="s">
        <v>31</v>
      </c>
      <c r="C8" s="170" t="s">
        <v>32</v>
      </c>
      <c r="D8" s="170">
        <v>1</v>
      </c>
      <c r="E8" s="171">
        <v>278200</v>
      </c>
      <c r="F8" s="172">
        <f>D8*E8</f>
        <v>278200</v>
      </c>
      <c r="G8" s="173" t="s">
        <v>41</v>
      </c>
      <c r="H8" s="145"/>
      <c r="I8" s="145" t="s">
        <v>127</v>
      </c>
      <c r="J8" s="146" t="e">
        <f>SUM(F8,F11,F12,F18,F33,F19,F39,F20,F21,F28,F9,F29,F30,F10,F40,F47,F48,#REF!,F49,F50,F51,F52,F53,#REF!,#REF!,#REF!,F55,#REF!,F56,#REF!,#REF!,#REF!,#REF!,#REF!,#REF!,#REF!,#REF!,#REF!,#REF!,#REF!,#REF!,#REF!,#REF!,F57,F58,F59,F60,#REF!,#REF!,#REF!,#REF!,#REF!,#REF!,#REF!,#REF!,#REF!,#REF!)</f>
        <v>#REF!</v>
      </c>
    </row>
    <row r="9" spans="1:10" s="145" customFormat="1" ht="31.5" x14ac:dyDescent="0.55000000000000004">
      <c r="A9" s="174">
        <v>2</v>
      </c>
      <c r="B9" s="13" t="s">
        <v>33</v>
      </c>
      <c r="C9" s="50" t="s">
        <v>10</v>
      </c>
      <c r="D9" s="50">
        <v>1</v>
      </c>
      <c r="E9" s="175">
        <v>270000</v>
      </c>
      <c r="F9" s="176">
        <f>D9*E9</f>
        <v>270000</v>
      </c>
      <c r="G9" s="177" t="s">
        <v>41</v>
      </c>
      <c r="I9" s="145" t="s">
        <v>127</v>
      </c>
    </row>
    <row r="10" spans="1:10" s="145" customFormat="1" ht="31.5" x14ac:dyDescent="0.55000000000000004">
      <c r="A10" s="174">
        <v>3</v>
      </c>
      <c r="B10" s="178" t="s">
        <v>28</v>
      </c>
      <c r="C10" s="179" t="s">
        <v>10</v>
      </c>
      <c r="D10" s="179">
        <v>1</v>
      </c>
      <c r="E10" s="175">
        <v>770400</v>
      </c>
      <c r="F10" s="176">
        <f>D10*E10</f>
        <v>770400</v>
      </c>
      <c r="G10" s="177" t="s">
        <v>41</v>
      </c>
      <c r="H10" s="150"/>
      <c r="I10" s="145" t="s">
        <v>127</v>
      </c>
    </row>
    <row r="11" spans="1:10" s="149" customFormat="1" ht="31.5" x14ac:dyDescent="0.55000000000000004">
      <c r="A11" s="174">
        <v>4</v>
      </c>
      <c r="B11" s="178" t="s">
        <v>30</v>
      </c>
      <c r="C11" s="179" t="s">
        <v>10</v>
      </c>
      <c r="D11" s="179">
        <v>1</v>
      </c>
      <c r="E11" s="175">
        <v>98000</v>
      </c>
      <c r="F11" s="176">
        <f>D11*E11</f>
        <v>98000</v>
      </c>
      <c r="G11" s="177" t="s">
        <v>41</v>
      </c>
      <c r="H11" s="145"/>
      <c r="I11" s="145" t="s">
        <v>127</v>
      </c>
      <c r="J11" s="145"/>
    </row>
    <row r="12" spans="1:10" s="149" customFormat="1" ht="31.5" x14ac:dyDescent="0.55000000000000004">
      <c r="A12" s="180">
        <v>5</v>
      </c>
      <c r="B12" s="181" t="s">
        <v>29</v>
      </c>
      <c r="C12" s="182" t="s">
        <v>10</v>
      </c>
      <c r="D12" s="182">
        <v>1</v>
      </c>
      <c r="E12" s="183">
        <v>1444500</v>
      </c>
      <c r="F12" s="184">
        <f>D12*E12</f>
        <v>1444500</v>
      </c>
      <c r="G12" s="185" t="s">
        <v>41</v>
      </c>
      <c r="H12" s="145"/>
      <c r="I12" s="145" t="s">
        <v>127</v>
      </c>
      <c r="J12" s="145"/>
    </row>
    <row r="13" spans="1:10" s="189" customFormat="1" x14ac:dyDescent="0.55000000000000004">
      <c r="A13" s="253" t="s">
        <v>51</v>
      </c>
      <c r="B13" s="254"/>
      <c r="C13" s="254"/>
      <c r="D13" s="254"/>
      <c r="E13" s="255"/>
      <c r="F13" s="186">
        <f>SUM(F8:F12)</f>
        <v>2861100</v>
      </c>
      <c r="G13" s="187"/>
      <c r="H13" s="188"/>
      <c r="I13" s="188"/>
      <c r="J13" s="188"/>
    </row>
    <row r="14" spans="1:10" s="45" customFormat="1" x14ac:dyDescent="0.55000000000000004">
      <c r="A14" s="41" t="s">
        <v>130</v>
      </c>
      <c r="B14" s="164" t="s">
        <v>133</v>
      </c>
      <c r="C14" s="8"/>
      <c r="D14" s="8"/>
      <c r="E14" s="23"/>
      <c r="F14" s="85"/>
      <c r="G14" s="83"/>
    </row>
    <row r="15" spans="1:10" s="45" customFormat="1" x14ac:dyDescent="0.55000000000000004">
      <c r="A15" s="41"/>
      <c r="B15" s="164"/>
      <c r="C15" s="8"/>
      <c r="D15" s="8"/>
      <c r="E15" s="23"/>
      <c r="F15" s="85"/>
      <c r="G15" s="83"/>
    </row>
    <row r="16" spans="1:10" s="8" customFormat="1" x14ac:dyDescent="0.55000000000000004">
      <c r="A16" s="42" t="s">
        <v>0</v>
      </c>
      <c r="B16" s="11" t="s">
        <v>1</v>
      </c>
      <c r="C16" s="249" t="s">
        <v>2</v>
      </c>
      <c r="D16" s="249"/>
      <c r="E16" s="24" t="s">
        <v>3</v>
      </c>
      <c r="F16" s="24" t="s">
        <v>4</v>
      </c>
      <c r="G16" s="11" t="s">
        <v>20</v>
      </c>
    </row>
    <row r="17" spans="1:10" s="8" customFormat="1" x14ac:dyDescent="0.55000000000000004">
      <c r="A17" s="43" t="s">
        <v>5</v>
      </c>
      <c r="B17" s="30"/>
      <c r="C17" s="88" t="s">
        <v>6</v>
      </c>
      <c r="D17" s="88" t="s">
        <v>7</v>
      </c>
      <c r="E17" s="25" t="s">
        <v>8</v>
      </c>
      <c r="F17" s="25" t="s">
        <v>8</v>
      </c>
      <c r="G17" s="46"/>
    </row>
    <row r="18" spans="1:10" s="145" customFormat="1" ht="37.5" x14ac:dyDescent="0.55000000000000004">
      <c r="A18" s="174">
        <v>1</v>
      </c>
      <c r="B18" s="190" t="s">
        <v>109</v>
      </c>
      <c r="C18" s="179" t="s">
        <v>13</v>
      </c>
      <c r="D18" s="179">
        <v>1</v>
      </c>
      <c r="E18" s="191">
        <v>928700</v>
      </c>
      <c r="F18" s="176">
        <f>D18*E18</f>
        <v>928700</v>
      </c>
      <c r="G18" s="177" t="s">
        <v>27</v>
      </c>
      <c r="H18" s="148"/>
      <c r="I18" s="145" t="s">
        <v>128</v>
      </c>
    </row>
    <row r="19" spans="1:10" s="149" customFormat="1" x14ac:dyDescent="0.55000000000000004">
      <c r="A19" s="174">
        <v>2</v>
      </c>
      <c r="B19" s="192" t="s">
        <v>22</v>
      </c>
      <c r="C19" s="179" t="s">
        <v>13</v>
      </c>
      <c r="D19" s="179">
        <v>1</v>
      </c>
      <c r="E19" s="191">
        <v>980700</v>
      </c>
      <c r="F19" s="176">
        <f>D19*E19</f>
        <v>980700</v>
      </c>
      <c r="G19" s="177" t="s">
        <v>27</v>
      </c>
      <c r="H19" s="145"/>
      <c r="I19" s="145" t="s">
        <v>128</v>
      </c>
      <c r="J19" s="145"/>
    </row>
    <row r="20" spans="1:10" s="149" customFormat="1" x14ac:dyDescent="0.55000000000000004">
      <c r="A20" s="174">
        <v>3</v>
      </c>
      <c r="B20" s="193" t="s">
        <v>23</v>
      </c>
      <c r="C20" s="179" t="s">
        <v>13</v>
      </c>
      <c r="D20" s="179">
        <v>1</v>
      </c>
      <c r="E20" s="191">
        <v>800000</v>
      </c>
      <c r="F20" s="176">
        <f>D20*E20</f>
        <v>800000</v>
      </c>
      <c r="G20" s="177" t="s">
        <v>27</v>
      </c>
      <c r="H20" s="145"/>
      <c r="I20" s="145" t="s">
        <v>128</v>
      </c>
      <c r="J20" s="145"/>
    </row>
    <row r="21" spans="1:10" s="149" customFormat="1" x14ac:dyDescent="0.55000000000000004">
      <c r="A21" s="174">
        <v>4</v>
      </c>
      <c r="B21" s="193" t="s">
        <v>24</v>
      </c>
      <c r="C21" s="179" t="s">
        <v>13</v>
      </c>
      <c r="D21" s="179">
        <v>1</v>
      </c>
      <c r="E21" s="191">
        <v>1350000</v>
      </c>
      <c r="F21" s="176">
        <f>D21*E21</f>
        <v>1350000</v>
      </c>
      <c r="G21" s="177" t="s">
        <v>27</v>
      </c>
      <c r="H21" s="145"/>
      <c r="I21" s="145" t="s">
        <v>128</v>
      </c>
      <c r="J21" s="145"/>
    </row>
    <row r="22" spans="1:10" s="149" customFormat="1" x14ac:dyDescent="0.55000000000000004">
      <c r="A22" s="174">
        <v>5</v>
      </c>
      <c r="B22" s="193" t="s">
        <v>25</v>
      </c>
      <c r="C22" s="179" t="s">
        <v>13</v>
      </c>
      <c r="D22" s="179">
        <v>1</v>
      </c>
      <c r="E22" s="191">
        <v>926500</v>
      </c>
      <c r="F22" s="176">
        <f>D22*E22</f>
        <v>926500</v>
      </c>
      <c r="G22" s="177" t="s">
        <v>27</v>
      </c>
      <c r="H22" s="145"/>
      <c r="I22" s="145" t="s">
        <v>126</v>
      </c>
      <c r="J22" s="148" t="e">
        <f>SUM(F22,F31,F32,F54,#REF!,F61,F62,F63)</f>
        <v>#REF!</v>
      </c>
    </row>
    <row r="23" spans="1:10" s="189" customFormat="1" x14ac:dyDescent="0.55000000000000004">
      <c r="A23" s="253" t="s">
        <v>51</v>
      </c>
      <c r="B23" s="254"/>
      <c r="C23" s="254"/>
      <c r="D23" s="254"/>
      <c r="E23" s="255"/>
      <c r="F23" s="186">
        <f>SUM(F18:F22)</f>
        <v>4985900</v>
      </c>
      <c r="G23" s="187"/>
      <c r="H23" s="188"/>
      <c r="I23" s="188"/>
      <c r="J23" s="188"/>
    </row>
    <row r="24" spans="1:10" s="45" customFormat="1" x14ac:dyDescent="0.55000000000000004">
      <c r="A24" s="41" t="s">
        <v>130</v>
      </c>
      <c r="B24" s="164" t="s">
        <v>134</v>
      </c>
      <c r="C24" s="8"/>
      <c r="D24" s="8"/>
      <c r="E24" s="23"/>
      <c r="F24" s="85"/>
      <c r="G24" s="83"/>
    </row>
    <row r="25" spans="1:10" s="45" customFormat="1" x14ac:dyDescent="0.55000000000000004">
      <c r="A25" s="41"/>
      <c r="B25" s="164"/>
      <c r="C25" s="8"/>
      <c r="D25" s="8"/>
      <c r="E25" s="23"/>
      <c r="F25" s="85"/>
      <c r="G25" s="83"/>
    </row>
    <row r="26" spans="1:10" s="8" customFormat="1" x14ac:dyDescent="0.55000000000000004">
      <c r="A26" s="42" t="s">
        <v>0</v>
      </c>
      <c r="B26" s="11" t="s">
        <v>1</v>
      </c>
      <c r="C26" s="249" t="s">
        <v>2</v>
      </c>
      <c r="D26" s="249"/>
      <c r="E26" s="24" t="s">
        <v>3</v>
      </c>
      <c r="F26" s="24" t="s">
        <v>4</v>
      </c>
      <c r="G26" s="11" t="s">
        <v>20</v>
      </c>
    </row>
    <row r="27" spans="1:10" s="8" customFormat="1" x14ac:dyDescent="0.55000000000000004">
      <c r="A27" s="43" t="s">
        <v>5</v>
      </c>
      <c r="B27" s="30"/>
      <c r="C27" s="88" t="s">
        <v>6</v>
      </c>
      <c r="D27" s="88" t="s">
        <v>7</v>
      </c>
      <c r="E27" s="25" t="s">
        <v>8</v>
      </c>
      <c r="F27" s="25" t="s">
        <v>8</v>
      </c>
      <c r="G27" s="46"/>
    </row>
    <row r="28" spans="1:10" s="145" customFormat="1" ht="37.5" x14ac:dyDescent="0.55000000000000004">
      <c r="A28" s="174">
        <v>1</v>
      </c>
      <c r="B28" s="194" t="s">
        <v>9</v>
      </c>
      <c r="C28" s="179" t="s">
        <v>10</v>
      </c>
      <c r="D28" s="179">
        <v>15</v>
      </c>
      <c r="E28" s="175">
        <v>30300</v>
      </c>
      <c r="F28" s="175">
        <f t="shared" ref="F28:F33" si="0">D28*E28</f>
        <v>454500</v>
      </c>
      <c r="G28" s="195" t="s">
        <v>21</v>
      </c>
      <c r="H28" s="146"/>
      <c r="I28" s="147" t="s">
        <v>126</v>
      </c>
      <c r="J28" s="149"/>
    </row>
    <row r="29" spans="1:10" s="145" customFormat="1" ht="37.5" x14ac:dyDescent="0.55000000000000004">
      <c r="A29" s="174">
        <v>2</v>
      </c>
      <c r="B29" s="196" t="s">
        <v>14</v>
      </c>
      <c r="C29" s="179" t="s">
        <v>13</v>
      </c>
      <c r="D29" s="179">
        <v>1</v>
      </c>
      <c r="E29" s="197">
        <v>550000</v>
      </c>
      <c r="F29" s="176">
        <f t="shared" si="0"/>
        <v>550000</v>
      </c>
      <c r="G29" s="195" t="s">
        <v>21</v>
      </c>
      <c r="H29" s="149"/>
      <c r="I29" s="149" t="s">
        <v>126</v>
      </c>
      <c r="J29" s="149"/>
    </row>
    <row r="30" spans="1:10" s="145" customFormat="1" x14ac:dyDescent="0.55000000000000004">
      <c r="A30" s="174">
        <v>3</v>
      </c>
      <c r="B30" s="178" t="s">
        <v>15</v>
      </c>
      <c r="C30" s="179" t="s">
        <v>13</v>
      </c>
      <c r="D30" s="179">
        <v>1</v>
      </c>
      <c r="E30" s="197">
        <v>379000</v>
      </c>
      <c r="F30" s="176">
        <f t="shared" si="0"/>
        <v>379000</v>
      </c>
      <c r="G30" s="195" t="s">
        <v>21</v>
      </c>
      <c r="H30" s="149"/>
      <c r="I30" s="149" t="s">
        <v>126</v>
      </c>
    </row>
    <row r="31" spans="1:10" s="145" customFormat="1" x14ac:dyDescent="0.55000000000000004">
      <c r="A31" s="174">
        <v>4</v>
      </c>
      <c r="B31" s="178" t="s">
        <v>11</v>
      </c>
      <c r="C31" s="179" t="s">
        <v>10</v>
      </c>
      <c r="D31" s="179">
        <v>20</v>
      </c>
      <c r="E31" s="197">
        <v>25000</v>
      </c>
      <c r="F31" s="176">
        <f t="shared" si="0"/>
        <v>500000</v>
      </c>
      <c r="G31" s="195" t="s">
        <v>21</v>
      </c>
      <c r="H31" s="149"/>
      <c r="I31" s="149" t="s">
        <v>126</v>
      </c>
    </row>
    <row r="32" spans="1:10" s="145" customFormat="1" x14ac:dyDescent="0.55000000000000004">
      <c r="A32" s="174">
        <v>5</v>
      </c>
      <c r="B32" s="178" t="s">
        <v>12</v>
      </c>
      <c r="C32" s="179" t="s">
        <v>13</v>
      </c>
      <c r="D32" s="179">
        <v>1</v>
      </c>
      <c r="E32" s="197">
        <v>499400</v>
      </c>
      <c r="F32" s="176">
        <f t="shared" si="0"/>
        <v>499400</v>
      </c>
      <c r="G32" s="195" t="s">
        <v>21</v>
      </c>
      <c r="H32" s="149"/>
      <c r="I32" s="149" t="s">
        <v>126</v>
      </c>
    </row>
    <row r="33" spans="1:10" s="149" customFormat="1" x14ac:dyDescent="0.55000000000000004">
      <c r="A33" s="174">
        <v>6</v>
      </c>
      <c r="B33" s="178" t="s">
        <v>16</v>
      </c>
      <c r="C33" s="179" t="s">
        <v>10</v>
      </c>
      <c r="D33" s="179">
        <v>4</v>
      </c>
      <c r="E33" s="197">
        <v>130000</v>
      </c>
      <c r="F33" s="176">
        <f t="shared" si="0"/>
        <v>520000</v>
      </c>
      <c r="G33" s="195" t="s">
        <v>21</v>
      </c>
      <c r="I33" s="149" t="s">
        <v>126</v>
      </c>
    </row>
    <row r="34" spans="1:10" s="189" customFormat="1" x14ac:dyDescent="0.55000000000000004">
      <c r="A34" s="253" t="s">
        <v>51</v>
      </c>
      <c r="B34" s="254"/>
      <c r="C34" s="254"/>
      <c r="D34" s="254"/>
      <c r="E34" s="255"/>
      <c r="F34" s="186">
        <f>SUM(F28:F33)</f>
        <v>2902900</v>
      </c>
      <c r="G34" s="187"/>
      <c r="H34" s="188"/>
      <c r="I34" s="188"/>
      <c r="J34" s="188"/>
    </row>
    <row r="35" spans="1:10" s="45" customFormat="1" x14ac:dyDescent="0.55000000000000004">
      <c r="A35" s="41" t="s">
        <v>130</v>
      </c>
      <c r="B35" s="164" t="s">
        <v>135</v>
      </c>
      <c r="C35" s="8"/>
      <c r="D35" s="8"/>
      <c r="E35" s="23"/>
      <c r="F35" s="85"/>
      <c r="G35" s="83"/>
    </row>
    <row r="36" spans="1:10" s="45" customFormat="1" x14ac:dyDescent="0.55000000000000004">
      <c r="A36" s="41"/>
      <c r="B36" s="164"/>
      <c r="C36" s="8"/>
      <c r="D36" s="8"/>
      <c r="E36" s="23"/>
      <c r="F36" s="85"/>
      <c r="G36" s="83"/>
    </row>
    <row r="37" spans="1:10" s="8" customFormat="1" x14ac:dyDescent="0.55000000000000004">
      <c r="A37" s="42" t="s">
        <v>0</v>
      </c>
      <c r="B37" s="11" t="s">
        <v>1</v>
      </c>
      <c r="C37" s="249" t="s">
        <v>2</v>
      </c>
      <c r="D37" s="249"/>
      <c r="E37" s="24" t="s">
        <v>3</v>
      </c>
      <c r="F37" s="24" t="s">
        <v>4</v>
      </c>
      <c r="G37" s="11" t="s">
        <v>20</v>
      </c>
    </row>
    <row r="38" spans="1:10" s="8" customFormat="1" x14ac:dyDescent="0.55000000000000004">
      <c r="A38" s="43" t="s">
        <v>5</v>
      </c>
      <c r="B38" s="30"/>
      <c r="C38" s="88" t="s">
        <v>6</v>
      </c>
      <c r="D38" s="88" t="s">
        <v>7</v>
      </c>
      <c r="E38" s="25" t="s">
        <v>8</v>
      </c>
      <c r="F38" s="25" t="s">
        <v>8</v>
      </c>
      <c r="G38" s="46"/>
    </row>
    <row r="39" spans="1:10" s="149" customFormat="1" ht="37.5" x14ac:dyDescent="0.55000000000000004">
      <c r="A39" s="174">
        <v>1</v>
      </c>
      <c r="B39" s="194" t="s">
        <v>85</v>
      </c>
      <c r="C39" s="198" t="s">
        <v>13</v>
      </c>
      <c r="D39" s="198">
        <v>1</v>
      </c>
      <c r="E39" s="199">
        <f>640800</f>
        <v>640800</v>
      </c>
      <c r="F39" s="176">
        <f>D39*E39</f>
        <v>640800</v>
      </c>
      <c r="G39" s="177" t="s">
        <v>42</v>
      </c>
      <c r="H39" s="145"/>
      <c r="I39" s="145" t="s">
        <v>129</v>
      </c>
    </row>
    <row r="40" spans="1:10" s="145" customFormat="1" ht="37.5" x14ac:dyDescent="0.55000000000000004">
      <c r="A40" s="200">
        <v>2</v>
      </c>
      <c r="B40" s="201" t="s">
        <v>86</v>
      </c>
      <c r="C40" s="202" t="s">
        <v>13</v>
      </c>
      <c r="D40" s="202">
        <f>1</f>
        <v>1</v>
      </c>
      <c r="E40" s="203">
        <f>1955300</f>
        <v>1955300</v>
      </c>
      <c r="F40" s="204">
        <f>D40*E40</f>
        <v>1955300</v>
      </c>
      <c r="G40" s="205" t="s">
        <v>42</v>
      </c>
      <c r="H40" s="148"/>
      <c r="I40" s="145" t="s">
        <v>129</v>
      </c>
      <c r="J40" s="149"/>
    </row>
    <row r="41" spans="1:10" s="45" customFormat="1" ht="22.5" customHeight="1" x14ac:dyDescent="0.55000000000000004">
      <c r="A41" s="250" t="s">
        <v>51</v>
      </c>
      <c r="B41" s="251"/>
      <c r="C41" s="251"/>
      <c r="D41" s="251"/>
      <c r="E41" s="252"/>
      <c r="F41" s="26">
        <f>SUM(F39:F40)</f>
        <v>2596100</v>
      </c>
      <c r="G41" s="46"/>
      <c r="J41" s="81">
        <f>SUM(F13,F23,F34,F41)</f>
        <v>13346000</v>
      </c>
    </row>
    <row r="47" spans="1:10" ht="63" x14ac:dyDescent="0.55000000000000004">
      <c r="A47" s="89">
        <f>A40+1</f>
        <v>3</v>
      </c>
      <c r="B47" s="27" t="s">
        <v>35</v>
      </c>
      <c r="C47" s="90" t="s">
        <v>10</v>
      </c>
      <c r="D47" s="90">
        <f>2+2+3</f>
        <v>7</v>
      </c>
      <c r="E47" s="95">
        <v>9500</v>
      </c>
      <c r="F47" s="91">
        <f t="shared" ref="F47:F56" si="1">D47*E47</f>
        <v>66500</v>
      </c>
      <c r="G47" s="92" t="s">
        <v>81</v>
      </c>
    </row>
    <row r="48" spans="1:10" x14ac:dyDescent="0.55000000000000004">
      <c r="A48" s="89">
        <f t="shared" ref="A48:A63" si="2">A47+1</f>
        <v>4</v>
      </c>
      <c r="B48" s="27" t="s">
        <v>17</v>
      </c>
      <c r="C48" s="90" t="s">
        <v>10</v>
      </c>
      <c r="D48" s="90">
        <v>1</v>
      </c>
      <c r="E48" s="97">
        <v>499900</v>
      </c>
      <c r="F48" s="91">
        <f t="shared" si="1"/>
        <v>499900</v>
      </c>
      <c r="G48" s="98" t="s">
        <v>21</v>
      </c>
      <c r="H48" s="45"/>
      <c r="I48" s="45"/>
      <c r="J48" s="45"/>
    </row>
    <row r="49" spans="1:10" x14ac:dyDescent="0.55000000000000004">
      <c r="A49" s="89">
        <f t="shared" si="2"/>
        <v>5</v>
      </c>
      <c r="B49" s="27" t="s">
        <v>18</v>
      </c>
      <c r="C49" s="90" t="s">
        <v>13</v>
      </c>
      <c r="D49" s="90">
        <v>1</v>
      </c>
      <c r="E49" s="97">
        <v>499500</v>
      </c>
      <c r="F49" s="91">
        <f t="shared" si="1"/>
        <v>499500</v>
      </c>
      <c r="G49" s="98" t="s">
        <v>21</v>
      </c>
      <c r="H49" s="45"/>
      <c r="I49" s="45"/>
      <c r="J49" s="45"/>
    </row>
    <row r="50" spans="1:10" ht="31.5" x14ac:dyDescent="0.55000000000000004">
      <c r="A50" s="89">
        <f t="shared" si="2"/>
        <v>6</v>
      </c>
      <c r="B50" s="27" t="s">
        <v>36</v>
      </c>
      <c r="C50" s="90" t="s">
        <v>10</v>
      </c>
      <c r="D50" s="90">
        <v>3</v>
      </c>
      <c r="E50" s="95">
        <v>22000</v>
      </c>
      <c r="F50" s="91">
        <f t="shared" si="1"/>
        <v>66000</v>
      </c>
      <c r="G50" s="92" t="s">
        <v>41</v>
      </c>
    </row>
    <row r="51" spans="1:10" x14ac:dyDescent="0.55000000000000004">
      <c r="A51" s="89">
        <f t="shared" si="2"/>
        <v>7</v>
      </c>
      <c r="B51" s="27" t="s">
        <v>19</v>
      </c>
      <c r="C51" s="90" t="s">
        <v>10</v>
      </c>
      <c r="D51" s="90">
        <v>1</v>
      </c>
      <c r="E51" s="97">
        <v>457900</v>
      </c>
      <c r="F51" s="91">
        <f t="shared" si="1"/>
        <v>457900</v>
      </c>
      <c r="G51" s="98" t="s">
        <v>21</v>
      </c>
      <c r="H51" s="45"/>
      <c r="I51" s="45"/>
      <c r="J51" s="45"/>
    </row>
    <row r="52" spans="1:10" ht="31.5" x14ac:dyDescent="0.55000000000000004">
      <c r="A52" s="89">
        <f t="shared" si="2"/>
        <v>8</v>
      </c>
      <c r="B52" s="12" t="s">
        <v>37</v>
      </c>
      <c r="C52" s="90" t="s">
        <v>38</v>
      </c>
      <c r="D52" s="90">
        <v>1</v>
      </c>
      <c r="E52" s="95">
        <v>350000</v>
      </c>
      <c r="F52" s="91">
        <f t="shared" si="1"/>
        <v>350000</v>
      </c>
      <c r="G52" s="92" t="s">
        <v>41</v>
      </c>
    </row>
    <row r="53" spans="1:10" ht="31.5" x14ac:dyDescent="0.55000000000000004">
      <c r="A53" s="89">
        <f t="shared" si="2"/>
        <v>9</v>
      </c>
      <c r="B53" s="27" t="s">
        <v>39</v>
      </c>
      <c r="C53" s="90" t="s">
        <v>13</v>
      </c>
      <c r="D53" s="90">
        <v>1</v>
      </c>
      <c r="E53" s="95">
        <v>822000</v>
      </c>
      <c r="F53" s="91">
        <f t="shared" si="1"/>
        <v>822000</v>
      </c>
      <c r="G53" s="92" t="s">
        <v>41</v>
      </c>
      <c r="H53" s="93"/>
    </row>
    <row r="54" spans="1:10" ht="56.25" x14ac:dyDescent="0.55000000000000004">
      <c r="A54" s="89">
        <f t="shared" si="2"/>
        <v>10</v>
      </c>
      <c r="B54" s="12" t="s">
        <v>50</v>
      </c>
      <c r="C54" s="2" t="s">
        <v>13</v>
      </c>
      <c r="D54" s="2">
        <v>1</v>
      </c>
      <c r="E54" s="96">
        <f>7950000</f>
        <v>7950000</v>
      </c>
      <c r="F54" s="91">
        <f t="shared" si="1"/>
        <v>7950000</v>
      </c>
      <c r="G54" s="99" t="s">
        <v>49</v>
      </c>
      <c r="H54" s="93">
        <f>SUM(F8:F54)</f>
        <v>37403800</v>
      </c>
    </row>
    <row r="55" spans="1:10" ht="37.5" x14ac:dyDescent="0.55000000000000004">
      <c r="A55" s="89">
        <f t="shared" si="2"/>
        <v>11</v>
      </c>
      <c r="B55" s="70" t="s">
        <v>87</v>
      </c>
      <c r="C55" s="73" t="s">
        <v>13</v>
      </c>
      <c r="D55" s="100">
        <v>7</v>
      </c>
      <c r="E55" s="101">
        <v>59900</v>
      </c>
      <c r="F55" s="91">
        <f t="shared" si="1"/>
        <v>419300</v>
      </c>
      <c r="G55" s="99" t="s">
        <v>48</v>
      </c>
    </row>
    <row r="56" spans="1:10" ht="37.5" x14ac:dyDescent="0.55000000000000004">
      <c r="A56" s="89">
        <f t="shared" si="2"/>
        <v>12</v>
      </c>
      <c r="B56" s="70" t="s">
        <v>43</v>
      </c>
      <c r="C56" s="102" t="s">
        <v>10</v>
      </c>
      <c r="D56" s="102">
        <f>4</f>
        <v>4</v>
      </c>
      <c r="E56" s="103">
        <v>13500</v>
      </c>
      <c r="F56" s="91">
        <f t="shared" si="1"/>
        <v>54000</v>
      </c>
      <c r="G56" s="99" t="s">
        <v>48</v>
      </c>
    </row>
    <row r="57" spans="1:10" x14ac:dyDescent="0.55000000000000004">
      <c r="A57" s="89">
        <f t="shared" si="2"/>
        <v>13</v>
      </c>
      <c r="B57" s="70" t="s">
        <v>44</v>
      </c>
      <c r="C57" s="102" t="s">
        <v>13</v>
      </c>
      <c r="D57" s="102">
        <v>2</v>
      </c>
      <c r="E57" s="104">
        <v>7300</v>
      </c>
      <c r="F57" s="91">
        <f t="shared" ref="F57:F60" si="3">D57*E57</f>
        <v>14600</v>
      </c>
      <c r="G57" s="99" t="s">
        <v>48</v>
      </c>
    </row>
    <row r="58" spans="1:10" x14ac:dyDescent="0.55000000000000004">
      <c r="A58" s="89">
        <f t="shared" si="2"/>
        <v>14</v>
      </c>
      <c r="B58" s="70" t="s">
        <v>45</v>
      </c>
      <c r="C58" s="102" t="s">
        <v>13</v>
      </c>
      <c r="D58" s="102">
        <v>1</v>
      </c>
      <c r="E58" s="104">
        <v>34500</v>
      </c>
      <c r="F58" s="91">
        <f t="shared" si="3"/>
        <v>34500</v>
      </c>
      <c r="G58" s="99" t="s">
        <v>48</v>
      </c>
    </row>
    <row r="59" spans="1:10" x14ac:dyDescent="0.55000000000000004">
      <c r="A59" s="89">
        <f t="shared" si="2"/>
        <v>15</v>
      </c>
      <c r="B59" s="105" t="s">
        <v>46</v>
      </c>
      <c r="C59" s="102" t="s">
        <v>10</v>
      </c>
      <c r="D59" s="102">
        <v>1</v>
      </c>
      <c r="E59" s="104">
        <v>14900</v>
      </c>
      <c r="F59" s="91">
        <f t="shared" si="3"/>
        <v>14900</v>
      </c>
      <c r="G59" s="99" t="s">
        <v>48</v>
      </c>
    </row>
    <row r="60" spans="1:10" x14ac:dyDescent="0.55000000000000004">
      <c r="A60" s="89">
        <f t="shared" si="2"/>
        <v>16</v>
      </c>
      <c r="B60" s="70" t="s">
        <v>47</v>
      </c>
      <c r="C60" s="102" t="s">
        <v>10</v>
      </c>
      <c r="D60" s="102">
        <v>1</v>
      </c>
      <c r="E60" s="104">
        <v>13300</v>
      </c>
      <c r="F60" s="91">
        <f t="shared" si="3"/>
        <v>13300</v>
      </c>
      <c r="G60" s="99" t="s">
        <v>48</v>
      </c>
    </row>
    <row r="61" spans="1:10" s="111" customFormat="1" ht="27" customHeight="1" x14ac:dyDescent="0.55000000000000004">
      <c r="A61" s="89">
        <f t="shared" si="2"/>
        <v>17</v>
      </c>
      <c r="B61" s="106" t="s">
        <v>104</v>
      </c>
      <c r="C61" s="107" t="s">
        <v>13</v>
      </c>
      <c r="D61" s="107">
        <v>1</v>
      </c>
      <c r="E61" s="108">
        <v>1950000</v>
      </c>
      <c r="F61" s="109">
        <f t="shared" ref="F61" si="4">D61*E61</f>
        <v>1950000</v>
      </c>
      <c r="G61" s="110" t="s">
        <v>107</v>
      </c>
    </row>
    <row r="62" spans="1:10" s="31" customFormat="1" ht="19.5" x14ac:dyDescent="0.3">
      <c r="A62" s="89">
        <f t="shared" si="2"/>
        <v>18</v>
      </c>
      <c r="B62" s="71" t="s">
        <v>105</v>
      </c>
      <c r="C62" s="90" t="s">
        <v>13</v>
      </c>
      <c r="D62" s="112">
        <v>1</v>
      </c>
      <c r="E62" s="113">
        <v>1500000</v>
      </c>
      <c r="F62" s="114">
        <v>1500000</v>
      </c>
      <c r="G62" s="115" t="s">
        <v>21</v>
      </c>
    </row>
    <row r="63" spans="1:10" s="111" customFormat="1" ht="27" customHeight="1" x14ac:dyDescent="0.55000000000000004">
      <c r="A63" s="116">
        <f t="shared" si="2"/>
        <v>19</v>
      </c>
      <c r="B63" s="117" t="s">
        <v>106</v>
      </c>
      <c r="C63" s="118" t="s">
        <v>13</v>
      </c>
      <c r="D63" s="118">
        <v>1</v>
      </c>
      <c r="E63" s="119">
        <v>1500000</v>
      </c>
      <c r="F63" s="120">
        <f t="shared" ref="F63" si="5">D63*E63</f>
        <v>1500000</v>
      </c>
      <c r="G63" s="121" t="s">
        <v>107</v>
      </c>
    </row>
  </sheetData>
  <sortState ref="A7:I24">
    <sortCondition ref="I7:I24"/>
  </sortState>
  <mergeCells count="9">
    <mergeCell ref="A1:G1"/>
    <mergeCell ref="C6:D6"/>
    <mergeCell ref="A41:E41"/>
    <mergeCell ref="A13:E13"/>
    <mergeCell ref="C16:D16"/>
    <mergeCell ref="A23:E23"/>
    <mergeCell ref="C26:D26"/>
    <mergeCell ref="A34:E34"/>
    <mergeCell ref="C37:D37"/>
  </mergeCells>
  <pageMargins left="0.70866141732283472" right="0.70866141732283472" top="0.74803149606299213" bottom="0.74803149606299213" header="0.31496062992125984" footer="0.31496062992125984"/>
  <pageSetup paperSize="9" scale="98" fitToHeight="0" orientation="portrait" horizontalDpi="4294967295" verticalDpi="4294967295" r:id="rId1"/>
  <rowBreaks count="3" manualBreakCount="3">
    <brk id="13" max="16383" man="1"/>
    <brk id="23" max="6" man="1"/>
    <brk id="34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4D113-1FA4-4A58-ABE6-77DAB19AEA43}">
  <dimension ref="A1:R13"/>
  <sheetViews>
    <sheetView workbookViewId="0">
      <selection activeCell="K11" sqref="K11:K13"/>
    </sheetView>
  </sheetViews>
  <sheetFormatPr defaultColWidth="8.25" defaultRowHeight="21" x14ac:dyDescent="0.3"/>
  <cols>
    <col min="1" max="1" width="7.25" style="61" customWidth="1"/>
    <col min="2" max="2" width="39.5" style="17" customWidth="1"/>
    <col min="3" max="3" width="6.25" style="16" customWidth="1"/>
    <col min="4" max="4" width="5.625" style="61" customWidth="1"/>
    <col min="5" max="5" width="12.5" style="51" hidden="1" customWidth="1"/>
    <col min="6" max="6" width="10.5" style="51" customWidth="1"/>
    <col min="7" max="7" width="9.875" style="31" bestFit="1" customWidth="1"/>
    <col min="8" max="8" width="9.375" style="31" customWidth="1"/>
    <col min="9" max="256" width="8.25" style="31"/>
    <col min="257" max="257" width="8.125" style="31" customWidth="1"/>
    <col min="258" max="258" width="34.125" style="31" customWidth="1"/>
    <col min="259" max="259" width="8.375" style="31" customWidth="1"/>
    <col min="260" max="260" width="7.75" style="31" customWidth="1"/>
    <col min="261" max="261" width="11.375" style="31" customWidth="1"/>
    <col min="262" max="262" width="11.25" style="31" customWidth="1"/>
    <col min="263" max="512" width="8.25" style="31"/>
    <col min="513" max="513" width="8.125" style="31" customWidth="1"/>
    <col min="514" max="514" width="34.125" style="31" customWidth="1"/>
    <col min="515" max="515" width="8.375" style="31" customWidth="1"/>
    <col min="516" max="516" width="7.75" style="31" customWidth="1"/>
    <col min="517" max="517" width="11.375" style="31" customWidth="1"/>
    <col min="518" max="518" width="11.25" style="31" customWidth="1"/>
    <col min="519" max="768" width="8.25" style="31"/>
    <col min="769" max="769" width="8.125" style="31" customWidth="1"/>
    <col min="770" max="770" width="34.125" style="31" customWidth="1"/>
    <col min="771" max="771" width="8.375" style="31" customWidth="1"/>
    <col min="772" max="772" width="7.75" style="31" customWidth="1"/>
    <col min="773" max="773" width="11.375" style="31" customWidth="1"/>
    <col min="774" max="774" width="11.25" style="31" customWidth="1"/>
    <col min="775" max="1024" width="8.25" style="31"/>
    <col min="1025" max="1025" width="8.125" style="31" customWidth="1"/>
    <col min="1026" max="1026" width="34.125" style="31" customWidth="1"/>
    <col min="1027" max="1027" width="8.375" style="31" customWidth="1"/>
    <col min="1028" max="1028" width="7.75" style="31" customWidth="1"/>
    <col min="1029" max="1029" width="11.375" style="31" customWidth="1"/>
    <col min="1030" max="1030" width="11.25" style="31" customWidth="1"/>
    <col min="1031" max="1280" width="8.25" style="31"/>
    <col min="1281" max="1281" width="8.125" style="31" customWidth="1"/>
    <col min="1282" max="1282" width="34.125" style="31" customWidth="1"/>
    <col min="1283" max="1283" width="8.375" style="31" customWidth="1"/>
    <col min="1284" max="1284" width="7.75" style="31" customWidth="1"/>
    <col min="1285" max="1285" width="11.375" style="31" customWidth="1"/>
    <col min="1286" max="1286" width="11.25" style="31" customWidth="1"/>
    <col min="1287" max="1536" width="8.25" style="31"/>
    <col min="1537" max="1537" width="8.125" style="31" customWidth="1"/>
    <col min="1538" max="1538" width="34.125" style="31" customWidth="1"/>
    <col min="1539" max="1539" width="8.375" style="31" customWidth="1"/>
    <col min="1540" max="1540" width="7.75" style="31" customWidth="1"/>
    <col min="1541" max="1541" width="11.375" style="31" customWidth="1"/>
    <col min="1542" max="1542" width="11.25" style="31" customWidth="1"/>
    <col min="1543" max="1792" width="8.25" style="31"/>
    <col min="1793" max="1793" width="8.125" style="31" customWidth="1"/>
    <col min="1794" max="1794" width="34.125" style="31" customWidth="1"/>
    <col min="1795" max="1795" width="8.375" style="31" customWidth="1"/>
    <col min="1796" max="1796" width="7.75" style="31" customWidth="1"/>
    <col min="1797" max="1797" width="11.375" style="31" customWidth="1"/>
    <col min="1798" max="1798" width="11.25" style="31" customWidth="1"/>
    <col min="1799" max="2048" width="8.25" style="31"/>
    <col min="2049" max="2049" width="8.125" style="31" customWidth="1"/>
    <col min="2050" max="2050" width="34.125" style="31" customWidth="1"/>
    <col min="2051" max="2051" width="8.375" style="31" customWidth="1"/>
    <col min="2052" max="2052" width="7.75" style="31" customWidth="1"/>
    <col min="2053" max="2053" width="11.375" style="31" customWidth="1"/>
    <col min="2054" max="2054" width="11.25" style="31" customWidth="1"/>
    <col min="2055" max="2304" width="8.25" style="31"/>
    <col min="2305" max="2305" width="8.125" style="31" customWidth="1"/>
    <col min="2306" max="2306" width="34.125" style="31" customWidth="1"/>
    <col min="2307" max="2307" width="8.375" style="31" customWidth="1"/>
    <col min="2308" max="2308" width="7.75" style="31" customWidth="1"/>
    <col min="2309" max="2309" width="11.375" style="31" customWidth="1"/>
    <col min="2310" max="2310" width="11.25" style="31" customWidth="1"/>
    <col min="2311" max="2560" width="8.25" style="31"/>
    <col min="2561" max="2561" width="8.125" style="31" customWidth="1"/>
    <col min="2562" max="2562" width="34.125" style="31" customWidth="1"/>
    <col min="2563" max="2563" width="8.375" style="31" customWidth="1"/>
    <col min="2564" max="2564" width="7.75" style="31" customWidth="1"/>
    <col min="2565" max="2565" width="11.375" style="31" customWidth="1"/>
    <col min="2566" max="2566" width="11.25" style="31" customWidth="1"/>
    <col min="2567" max="2816" width="8.25" style="31"/>
    <col min="2817" max="2817" width="8.125" style="31" customWidth="1"/>
    <col min="2818" max="2818" width="34.125" style="31" customWidth="1"/>
    <col min="2819" max="2819" width="8.375" style="31" customWidth="1"/>
    <col min="2820" max="2820" width="7.75" style="31" customWidth="1"/>
    <col min="2821" max="2821" width="11.375" style="31" customWidth="1"/>
    <col min="2822" max="2822" width="11.25" style="31" customWidth="1"/>
    <col min="2823" max="3072" width="8.25" style="31"/>
    <col min="3073" max="3073" width="8.125" style="31" customWidth="1"/>
    <col min="3074" max="3074" width="34.125" style="31" customWidth="1"/>
    <col min="3075" max="3075" width="8.375" style="31" customWidth="1"/>
    <col min="3076" max="3076" width="7.75" style="31" customWidth="1"/>
    <col min="3077" max="3077" width="11.375" style="31" customWidth="1"/>
    <col min="3078" max="3078" width="11.25" style="31" customWidth="1"/>
    <col min="3079" max="3328" width="8.25" style="31"/>
    <col min="3329" max="3329" width="8.125" style="31" customWidth="1"/>
    <col min="3330" max="3330" width="34.125" style="31" customWidth="1"/>
    <col min="3331" max="3331" width="8.375" style="31" customWidth="1"/>
    <col min="3332" max="3332" width="7.75" style="31" customWidth="1"/>
    <col min="3333" max="3333" width="11.375" style="31" customWidth="1"/>
    <col min="3334" max="3334" width="11.25" style="31" customWidth="1"/>
    <col min="3335" max="3584" width="8.25" style="31"/>
    <col min="3585" max="3585" width="8.125" style="31" customWidth="1"/>
    <col min="3586" max="3586" width="34.125" style="31" customWidth="1"/>
    <col min="3587" max="3587" width="8.375" style="31" customWidth="1"/>
    <col min="3588" max="3588" width="7.75" style="31" customWidth="1"/>
    <col min="3589" max="3589" width="11.375" style="31" customWidth="1"/>
    <col min="3590" max="3590" width="11.25" style="31" customWidth="1"/>
    <col min="3591" max="3840" width="8.25" style="31"/>
    <col min="3841" max="3841" width="8.125" style="31" customWidth="1"/>
    <col min="3842" max="3842" width="34.125" style="31" customWidth="1"/>
    <col min="3843" max="3843" width="8.375" style="31" customWidth="1"/>
    <col min="3844" max="3844" width="7.75" style="31" customWidth="1"/>
    <col min="3845" max="3845" width="11.375" style="31" customWidth="1"/>
    <col min="3846" max="3846" width="11.25" style="31" customWidth="1"/>
    <col min="3847" max="4096" width="8.25" style="31"/>
    <col min="4097" max="4097" width="8.125" style="31" customWidth="1"/>
    <col min="4098" max="4098" width="34.125" style="31" customWidth="1"/>
    <col min="4099" max="4099" width="8.375" style="31" customWidth="1"/>
    <col min="4100" max="4100" width="7.75" style="31" customWidth="1"/>
    <col min="4101" max="4101" width="11.375" style="31" customWidth="1"/>
    <col min="4102" max="4102" width="11.25" style="31" customWidth="1"/>
    <col min="4103" max="4352" width="8.25" style="31"/>
    <col min="4353" max="4353" width="8.125" style="31" customWidth="1"/>
    <col min="4354" max="4354" width="34.125" style="31" customWidth="1"/>
    <col min="4355" max="4355" width="8.375" style="31" customWidth="1"/>
    <col min="4356" max="4356" width="7.75" style="31" customWidth="1"/>
    <col min="4357" max="4357" width="11.375" style="31" customWidth="1"/>
    <col min="4358" max="4358" width="11.25" style="31" customWidth="1"/>
    <col min="4359" max="4608" width="8.25" style="31"/>
    <col min="4609" max="4609" width="8.125" style="31" customWidth="1"/>
    <col min="4610" max="4610" width="34.125" style="31" customWidth="1"/>
    <col min="4611" max="4611" width="8.375" style="31" customWidth="1"/>
    <col min="4612" max="4612" width="7.75" style="31" customWidth="1"/>
    <col min="4613" max="4613" width="11.375" style="31" customWidth="1"/>
    <col min="4614" max="4614" width="11.25" style="31" customWidth="1"/>
    <col min="4615" max="4864" width="8.25" style="31"/>
    <col min="4865" max="4865" width="8.125" style="31" customWidth="1"/>
    <col min="4866" max="4866" width="34.125" style="31" customWidth="1"/>
    <col min="4867" max="4867" width="8.375" style="31" customWidth="1"/>
    <col min="4868" max="4868" width="7.75" style="31" customWidth="1"/>
    <col min="4869" max="4869" width="11.375" style="31" customWidth="1"/>
    <col min="4870" max="4870" width="11.25" style="31" customWidth="1"/>
    <col min="4871" max="5120" width="8.25" style="31"/>
    <col min="5121" max="5121" width="8.125" style="31" customWidth="1"/>
    <col min="5122" max="5122" width="34.125" style="31" customWidth="1"/>
    <col min="5123" max="5123" width="8.375" style="31" customWidth="1"/>
    <col min="5124" max="5124" width="7.75" style="31" customWidth="1"/>
    <col min="5125" max="5125" width="11.375" style="31" customWidth="1"/>
    <col min="5126" max="5126" width="11.25" style="31" customWidth="1"/>
    <col min="5127" max="5376" width="8.25" style="31"/>
    <col min="5377" max="5377" width="8.125" style="31" customWidth="1"/>
    <col min="5378" max="5378" width="34.125" style="31" customWidth="1"/>
    <col min="5379" max="5379" width="8.375" style="31" customWidth="1"/>
    <col min="5380" max="5380" width="7.75" style="31" customWidth="1"/>
    <col min="5381" max="5381" width="11.375" style="31" customWidth="1"/>
    <col min="5382" max="5382" width="11.25" style="31" customWidth="1"/>
    <col min="5383" max="5632" width="8.25" style="31"/>
    <col min="5633" max="5633" width="8.125" style="31" customWidth="1"/>
    <col min="5634" max="5634" width="34.125" style="31" customWidth="1"/>
    <col min="5635" max="5635" width="8.375" style="31" customWidth="1"/>
    <col min="5636" max="5636" width="7.75" style="31" customWidth="1"/>
    <col min="5637" max="5637" width="11.375" style="31" customWidth="1"/>
    <col min="5638" max="5638" width="11.25" style="31" customWidth="1"/>
    <col min="5639" max="5888" width="8.25" style="31"/>
    <col min="5889" max="5889" width="8.125" style="31" customWidth="1"/>
    <col min="5890" max="5890" width="34.125" style="31" customWidth="1"/>
    <col min="5891" max="5891" width="8.375" style="31" customWidth="1"/>
    <col min="5892" max="5892" width="7.75" style="31" customWidth="1"/>
    <col min="5893" max="5893" width="11.375" style="31" customWidth="1"/>
    <col min="5894" max="5894" width="11.25" style="31" customWidth="1"/>
    <col min="5895" max="6144" width="8.25" style="31"/>
    <col min="6145" max="6145" width="8.125" style="31" customWidth="1"/>
    <col min="6146" max="6146" width="34.125" style="31" customWidth="1"/>
    <col min="6147" max="6147" width="8.375" style="31" customWidth="1"/>
    <col min="6148" max="6148" width="7.75" style="31" customWidth="1"/>
    <col min="6149" max="6149" width="11.375" style="31" customWidth="1"/>
    <col min="6150" max="6150" width="11.25" style="31" customWidth="1"/>
    <col min="6151" max="6400" width="8.25" style="31"/>
    <col min="6401" max="6401" width="8.125" style="31" customWidth="1"/>
    <col min="6402" max="6402" width="34.125" style="31" customWidth="1"/>
    <col min="6403" max="6403" width="8.375" style="31" customWidth="1"/>
    <col min="6404" max="6404" width="7.75" style="31" customWidth="1"/>
    <col min="6405" max="6405" width="11.375" style="31" customWidth="1"/>
    <col min="6406" max="6406" width="11.25" style="31" customWidth="1"/>
    <col min="6407" max="6656" width="8.25" style="31"/>
    <col min="6657" max="6657" width="8.125" style="31" customWidth="1"/>
    <col min="6658" max="6658" width="34.125" style="31" customWidth="1"/>
    <col min="6659" max="6659" width="8.375" style="31" customWidth="1"/>
    <col min="6660" max="6660" width="7.75" style="31" customWidth="1"/>
    <col min="6661" max="6661" width="11.375" style="31" customWidth="1"/>
    <col min="6662" max="6662" width="11.25" style="31" customWidth="1"/>
    <col min="6663" max="6912" width="8.25" style="31"/>
    <col min="6913" max="6913" width="8.125" style="31" customWidth="1"/>
    <col min="6914" max="6914" width="34.125" style="31" customWidth="1"/>
    <col min="6915" max="6915" width="8.375" style="31" customWidth="1"/>
    <col min="6916" max="6916" width="7.75" style="31" customWidth="1"/>
    <col min="6917" max="6917" width="11.375" style="31" customWidth="1"/>
    <col min="6918" max="6918" width="11.25" style="31" customWidth="1"/>
    <col min="6919" max="7168" width="8.25" style="31"/>
    <col min="7169" max="7169" width="8.125" style="31" customWidth="1"/>
    <col min="7170" max="7170" width="34.125" style="31" customWidth="1"/>
    <col min="7171" max="7171" width="8.375" style="31" customWidth="1"/>
    <col min="7172" max="7172" width="7.75" style="31" customWidth="1"/>
    <col min="7173" max="7173" width="11.375" style="31" customWidth="1"/>
    <col min="7174" max="7174" width="11.25" style="31" customWidth="1"/>
    <col min="7175" max="7424" width="8.25" style="31"/>
    <col min="7425" max="7425" width="8.125" style="31" customWidth="1"/>
    <col min="7426" max="7426" width="34.125" style="31" customWidth="1"/>
    <col min="7427" max="7427" width="8.375" style="31" customWidth="1"/>
    <col min="7428" max="7428" width="7.75" style="31" customWidth="1"/>
    <col min="7429" max="7429" width="11.375" style="31" customWidth="1"/>
    <col min="7430" max="7430" width="11.25" style="31" customWidth="1"/>
    <col min="7431" max="7680" width="8.25" style="31"/>
    <col min="7681" max="7681" width="8.125" style="31" customWidth="1"/>
    <col min="7682" max="7682" width="34.125" style="31" customWidth="1"/>
    <col min="7683" max="7683" width="8.375" style="31" customWidth="1"/>
    <col min="7684" max="7684" width="7.75" style="31" customWidth="1"/>
    <col min="7685" max="7685" width="11.375" style="31" customWidth="1"/>
    <col min="7686" max="7686" width="11.25" style="31" customWidth="1"/>
    <col min="7687" max="7936" width="8.25" style="31"/>
    <col min="7937" max="7937" width="8.125" style="31" customWidth="1"/>
    <col min="7938" max="7938" width="34.125" style="31" customWidth="1"/>
    <col min="7939" max="7939" width="8.375" style="31" customWidth="1"/>
    <col min="7940" max="7940" width="7.75" style="31" customWidth="1"/>
    <col min="7941" max="7941" width="11.375" style="31" customWidth="1"/>
    <col min="7942" max="7942" width="11.25" style="31" customWidth="1"/>
    <col min="7943" max="8192" width="8.25" style="31"/>
    <col min="8193" max="8193" width="8.125" style="31" customWidth="1"/>
    <col min="8194" max="8194" width="34.125" style="31" customWidth="1"/>
    <col min="8195" max="8195" width="8.375" style="31" customWidth="1"/>
    <col min="8196" max="8196" width="7.75" style="31" customWidth="1"/>
    <col min="8197" max="8197" width="11.375" style="31" customWidth="1"/>
    <col min="8198" max="8198" width="11.25" style="31" customWidth="1"/>
    <col min="8199" max="8448" width="8.25" style="31"/>
    <col min="8449" max="8449" width="8.125" style="31" customWidth="1"/>
    <col min="8450" max="8450" width="34.125" style="31" customWidth="1"/>
    <col min="8451" max="8451" width="8.375" style="31" customWidth="1"/>
    <col min="8452" max="8452" width="7.75" style="31" customWidth="1"/>
    <col min="8453" max="8453" width="11.375" style="31" customWidth="1"/>
    <col min="8454" max="8454" width="11.25" style="31" customWidth="1"/>
    <col min="8455" max="8704" width="8.25" style="31"/>
    <col min="8705" max="8705" width="8.125" style="31" customWidth="1"/>
    <col min="8706" max="8706" width="34.125" style="31" customWidth="1"/>
    <col min="8707" max="8707" width="8.375" style="31" customWidth="1"/>
    <col min="8708" max="8708" width="7.75" style="31" customWidth="1"/>
    <col min="8709" max="8709" width="11.375" style="31" customWidth="1"/>
    <col min="8710" max="8710" width="11.25" style="31" customWidth="1"/>
    <col min="8711" max="8960" width="8.25" style="31"/>
    <col min="8961" max="8961" width="8.125" style="31" customWidth="1"/>
    <col min="8962" max="8962" width="34.125" style="31" customWidth="1"/>
    <col min="8963" max="8963" width="8.375" style="31" customWidth="1"/>
    <col min="8964" max="8964" width="7.75" style="31" customWidth="1"/>
    <col min="8965" max="8965" width="11.375" style="31" customWidth="1"/>
    <col min="8966" max="8966" width="11.25" style="31" customWidth="1"/>
    <col min="8967" max="9216" width="8.25" style="31"/>
    <col min="9217" max="9217" width="8.125" style="31" customWidth="1"/>
    <col min="9218" max="9218" width="34.125" style="31" customWidth="1"/>
    <col min="9219" max="9219" width="8.375" style="31" customWidth="1"/>
    <col min="9220" max="9220" width="7.75" style="31" customWidth="1"/>
    <col min="9221" max="9221" width="11.375" style="31" customWidth="1"/>
    <col min="9222" max="9222" width="11.25" style="31" customWidth="1"/>
    <col min="9223" max="9472" width="8.25" style="31"/>
    <col min="9473" max="9473" width="8.125" style="31" customWidth="1"/>
    <col min="9474" max="9474" width="34.125" style="31" customWidth="1"/>
    <col min="9475" max="9475" width="8.375" style="31" customWidth="1"/>
    <col min="9476" max="9476" width="7.75" style="31" customWidth="1"/>
    <col min="9477" max="9477" width="11.375" style="31" customWidth="1"/>
    <col min="9478" max="9478" width="11.25" style="31" customWidth="1"/>
    <col min="9479" max="9728" width="8.25" style="31"/>
    <col min="9729" max="9729" width="8.125" style="31" customWidth="1"/>
    <col min="9730" max="9730" width="34.125" style="31" customWidth="1"/>
    <col min="9731" max="9731" width="8.375" style="31" customWidth="1"/>
    <col min="9732" max="9732" width="7.75" style="31" customWidth="1"/>
    <col min="9733" max="9733" width="11.375" style="31" customWidth="1"/>
    <col min="9734" max="9734" width="11.25" style="31" customWidth="1"/>
    <col min="9735" max="9984" width="8.25" style="31"/>
    <col min="9985" max="9985" width="8.125" style="31" customWidth="1"/>
    <col min="9986" max="9986" width="34.125" style="31" customWidth="1"/>
    <col min="9987" max="9987" width="8.375" style="31" customWidth="1"/>
    <col min="9988" max="9988" width="7.75" style="31" customWidth="1"/>
    <col min="9989" max="9989" width="11.375" style="31" customWidth="1"/>
    <col min="9990" max="9990" width="11.25" style="31" customWidth="1"/>
    <col min="9991" max="10240" width="8.25" style="31"/>
    <col min="10241" max="10241" width="8.125" style="31" customWidth="1"/>
    <col min="10242" max="10242" width="34.125" style="31" customWidth="1"/>
    <col min="10243" max="10243" width="8.375" style="31" customWidth="1"/>
    <col min="10244" max="10244" width="7.75" style="31" customWidth="1"/>
    <col min="10245" max="10245" width="11.375" style="31" customWidth="1"/>
    <col min="10246" max="10246" width="11.25" style="31" customWidth="1"/>
    <col min="10247" max="10496" width="8.25" style="31"/>
    <col min="10497" max="10497" width="8.125" style="31" customWidth="1"/>
    <col min="10498" max="10498" width="34.125" style="31" customWidth="1"/>
    <col min="10499" max="10499" width="8.375" style="31" customWidth="1"/>
    <col min="10500" max="10500" width="7.75" style="31" customWidth="1"/>
    <col min="10501" max="10501" width="11.375" style="31" customWidth="1"/>
    <col min="10502" max="10502" width="11.25" style="31" customWidth="1"/>
    <col min="10503" max="10752" width="8.25" style="31"/>
    <col min="10753" max="10753" width="8.125" style="31" customWidth="1"/>
    <col min="10754" max="10754" width="34.125" style="31" customWidth="1"/>
    <col min="10755" max="10755" width="8.375" style="31" customWidth="1"/>
    <col min="10756" max="10756" width="7.75" style="31" customWidth="1"/>
    <col min="10757" max="10757" width="11.375" style="31" customWidth="1"/>
    <col min="10758" max="10758" width="11.25" style="31" customWidth="1"/>
    <col min="10759" max="11008" width="8.25" style="31"/>
    <col min="11009" max="11009" width="8.125" style="31" customWidth="1"/>
    <col min="11010" max="11010" width="34.125" style="31" customWidth="1"/>
    <col min="11011" max="11011" width="8.375" style="31" customWidth="1"/>
    <col min="11012" max="11012" width="7.75" style="31" customWidth="1"/>
    <col min="11013" max="11013" width="11.375" style="31" customWidth="1"/>
    <col min="11014" max="11014" width="11.25" style="31" customWidth="1"/>
    <col min="11015" max="11264" width="8.25" style="31"/>
    <col min="11265" max="11265" width="8.125" style="31" customWidth="1"/>
    <col min="11266" max="11266" width="34.125" style="31" customWidth="1"/>
    <col min="11267" max="11267" width="8.375" style="31" customWidth="1"/>
    <col min="11268" max="11268" width="7.75" style="31" customWidth="1"/>
    <col min="11269" max="11269" width="11.375" style="31" customWidth="1"/>
    <col min="11270" max="11270" width="11.25" style="31" customWidth="1"/>
    <col min="11271" max="11520" width="8.25" style="31"/>
    <col min="11521" max="11521" width="8.125" style="31" customWidth="1"/>
    <col min="11522" max="11522" width="34.125" style="31" customWidth="1"/>
    <col min="11523" max="11523" width="8.375" style="31" customWidth="1"/>
    <col min="11524" max="11524" width="7.75" style="31" customWidth="1"/>
    <col min="11525" max="11525" width="11.375" style="31" customWidth="1"/>
    <col min="11526" max="11526" width="11.25" style="31" customWidth="1"/>
    <col min="11527" max="11776" width="8.25" style="31"/>
    <col min="11777" max="11777" width="8.125" style="31" customWidth="1"/>
    <col min="11778" max="11778" width="34.125" style="31" customWidth="1"/>
    <col min="11779" max="11779" width="8.375" style="31" customWidth="1"/>
    <col min="11780" max="11780" width="7.75" style="31" customWidth="1"/>
    <col min="11781" max="11781" width="11.375" style="31" customWidth="1"/>
    <col min="11782" max="11782" width="11.25" style="31" customWidth="1"/>
    <col min="11783" max="12032" width="8.25" style="31"/>
    <col min="12033" max="12033" width="8.125" style="31" customWidth="1"/>
    <col min="12034" max="12034" width="34.125" style="31" customWidth="1"/>
    <col min="12035" max="12035" width="8.375" style="31" customWidth="1"/>
    <col min="12036" max="12036" width="7.75" style="31" customWidth="1"/>
    <col min="12037" max="12037" width="11.375" style="31" customWidth="1"/>
    <col min="12038" max="12038" width="11.25" style="31" customWidth="1"/>
    <col min="12039" max="12288" width="8.25" style="31"/>
    <col min="12289" max="12289" width="8.125" style="31" customWidth="1"/>
    <col min="12290" max="12290" width="34.125" style="31" customWidth="1"/>
    <col min="12291" max="12291" width="8.375" style="31" customWidth="1"/>
    <col min="12292" max="12292" width="7.75" style="31" customWidth="1"/>
    <col min="12293" max="12293" width="11.375" style="31" customWidth="1"/>
    <col min="12294" max="12294" width="11.25" style="31" customWidth="1"/>
    <col min="12295" max="12544" width="8.25" style="31"/>
    <col min="12545" max="12545" width="8.125" style="31" customWidth="1"/>
    <col min="12546" max="12546" width="34.125" style="31" customWidth="1"/>
    <col min="12547" max="12547" width="8.375" style="31" customWidth="1"/>
    <col min="12548" max="12548" width="7.75" style="31" customWidth="1"/>
    <col min="12549" max="12549" width="11.375" style="31" customWidth="1"/>
    <col min="12550" max="12550" width="11.25" style="31" customWidth="1"/>
    <col min="12551" max="12800" width="8.25" style="31"/>
    <col min="12801" max="12801" width="8.125" style="31" customWidth="1"/>
    <col min="12802" max="12802" width="34.125" style="31" customWidth="1"/>
    <col min="12803" max="12803" width="8.375" style="31" customWidth="1"/>
    <col min="12804" max="12804" width="7.75" style="31" customWidth="1"/>
    <col min="12805" max="12805" width="11.375" style="31" customWidth="1"/>
    <col min="12806" max="12806" width="11.25" style="31" customWidth="1"/>
    <col min="12807" max="13056" width="8.25" style="31"/>
    <col min="13057" max="13057" width="8.125" style="31" customWidth="1"/>
    <col min="13058" max="13058" width="34.125" style="31" customWidth="1"/>
    <col min="13059" max="13059" width="8.375" style="31" customWidth="1"/>
    <col min="13060" max="13060" width="7.75" style="31" customWidth="1"/>
    <col min="13061" max="13061" width="11.375" style="31" customWidth="1"/>
    <col min="13062" max="13062" width="11.25" style="31" customWidth="1"/>
    <col min="13063" max="13312" width="8.25" style="31"/>
    <col min="13313" max="13313" width="8.125" style="31" customWidth="1"/>
    <col min="13314" max="13314" width="34.125" style="31" customWidth="1"/>
    <col min="13315" max="13315" width="8.375" style="31" customWidth="1"/>
    <col min="13316" max="13316" width="7.75" style="31" customWidth="1"/>
    <col min="13317" max="13317" width="11.375" style="31" customWidth="1"/>
    <col min="13318" max="13318" width="11.25" style="31" customWidth="1"/>
    <col min="13319" max="13568" width="8.25" style="31"/>
    <col min="13569" max="13569" width="8.125" style="31" customWidth="1"/>
    <col min="13570" max="13570" width="34.125" style="31" customWidth="1"/>
    <col min="13571" max="13571" width="8.375" style="31" customWidth="1"/>
    <col min="13572" max="13572" width="7.75" style="31" customWidth="1"/>
    <col min="13573" max="13573" width="11.375" style="31" customWidth="1"/>
    <col min="13574" max="13574" width="11.25" style="31" customWidth="1"/>
    <col min="13575" max="13824" width="8.25" style="31"/>
    <col min="13825" max="13825" width="8.125" style="31" customWidth="1"/>
    <col min="13826" max="13826" width="34.125" style="31" customWidth="1"/>
    <col min="13827" max="13827" width="8.375" style="31" customWidth="1"/>
    <col min="13828" max="13828" width="7.75" style="31" customWidth="1"/>
    <col min="13829" max="13829" width="11.375" style="31" customWidth="1"/>
    <col min="13830" max="13830" width="11.25" style="31" customWidth="1"/>
    <col min="13831" max="14080" width="8.25" style="31"/>
    <col min="14081" max="14081" width="8.125" style="31" customWidth="1"/>
    <col min="14082" max="14082" width="34.125" style="31" customWidth="1"/>
    <col min="14083" max="14083" width="8.375" style="31" customWidth="1"/>
    <col min="14084" max="14084" width="7.75" style="31" customWidth="1"/>
    <col min="14085" max="14085" width="11.375" style="31" customWidth="1"/>
    <col min="14086" max="14086" width="11.25" style="31" customWidth="1"/>
    <col min="14087" max="14336" width="8.25" style="31"/>
    <col min="14337" max="14337" width="8.125" style="31" customWidth="1"/>
    <col min="14338" max="14338" width="34.125" style="31" customWidth="1"/>
    <col min="14339" max="14339" width="8.375" style="31" customWidth="1"/>
    <col min="14340" max="14340" width="7.75" style="31" customWidth="1"/>
    <col min="14341" max="14341" width="11.375" style="31" customWidth="1"/>
    <col min="14342" max="14342" width="11.25" style="31" customWidth="1"/>
    <col min="14343" max="14592" width="8.25" style="31"/>
    <col min="14593" max="14593" width="8.125" style="31" customWidth="1"/>
    <col min="14594" max="14594" width="34.125" style="31" customWidth="1"/>
    <col min="14595" max="14595" width="8.375" style="31" customWidth="1"/>
    <col min="14596" max="14596" width="7.75" style="31" customWidth="1"/>
    <col min="14597" max="14597" width="11.375" style="31" customWidth="1"/>
    <col min="14598" max="14598" width="11.25" style="31" customWidth="1"/>
    <col min="14599" max="14848" width="8.25" style="31"/>
    <col min="14849" max="14849" width="8.125" style="31" customWidth="1"/>
    <col min="14850" max="14850" width="34.125" style="31" customWidth="1"/>
    <col min="14851" max="14851" width="8.375" style="31" customWidth="1"/>
    <col min="14852" max="14852" width="7.75" style="31" customWidth="1"/>
    <col min="14853" max="14853" width="11.375" style="31" customWidth="1"/>
    <col min="14854" max="14854" width="11.25" style="31" customWidth="1"/>
    <col min="14855" max="15104" width="8.25" style="31"/>
    <col min="15105" max="15105" width="8.125" style="31" customWidth="1"/>
    <col min="15106" max="15106" width="34.125" style="31" customWidth="1"/>
    <col min="15107" max="15107" width="8.375" style="31" customWidth="1"/>
    <col min="15108" max="15108" width="7.75" style="31" customWidth="1"/>
    <col min="15109" max="15109" width="11.375" style="31" customWidth="1"/>
    <col min="15110" max="15110" width="11.25" style="31" customWidth="1"/>
    <col min="15111" max="15360" width="8.25" style="31"/>
    <col min="15361" max="15361" width="8.125" style="31" customWidth="1"/>
    <col min="15362" max="15362" width="34.125" style="31" customWidth="1"/>
    <col min="15363" max="15363" width="8.375" style="31" customWidth="1"/>
    <col min="15364" max="15364" width="7.75" style="31" customWidth="1"/>
    <col min="15365" max="15365" width="11.375" style="31" customWidth="1"/>
    <col min="15366" max="15366" width="11.25" style="31" customWidth="1"/>
    <col min="15367" max="15616" width="8.25" style="31"/>
    <col min="15617" max="15617" width="8.125" style="31" customWidth="1"/>
    <col min="15618" max="15618" width="34.125" style="31" customWidth="1"/>
    <col min="15619" max="15619" width="8.375" style="31" customWidth="1"/>
    <col min="15620" max="15620" width="7.75" style="31" customWidth="1"/>
    <col min="15621" max="15621" width="11.375" style="31" customWidth="1"/>
    <col min="15622" max="15622" width="11.25" style="31" customWidth="1"/>
    <col min="15623" max="15872" width="8.25" style="31"/>
    <col min="15873" max="15873" width="8.125" style="31" customWidth="1"/>
    <col min="15874" max="15874" width="34.125" style="31" customWidth="1"/>
    <col min="15875" max="15875" width="8.375" style="31" customWidth="1"/>
    <col min="15876" max="15876" width="7.75" style="31" customWidth="1"/>
    <col min="15877" max="15877" width="11.375" style="31" customWidth="1"/>
    <col min="15878" max="15878" width="11.25" style="31" customWidth="1"/>
    <col min="15879" max="16128" width="8.25" style="31"/>
    <col min="16129" max="16129" width="8.125" style="31" customWidth="1"/>
    <col min="16130" max="16130" width="34.125" style="31" customWidth="1"/>
    <col min="16131" max="16131" width="8.375" style="31" customWidth="1"/>
    <col min="16132" max="16132" width="7.75" style="31" customWidth="1"/>
    <col min="16133" max="16133" width="11.375" style="31" customWidth="1"/>
    <col min="16134" max="16134" width="11.25" style="31" customWidth="1"/>
    <col min="16135" max="16384" width="8.25" style="31"/>
  </cols>
  <sheetData>
    <row r="1" spans="1:18" ht="19.5" x14ac:dyDescent="0.3">
      <c r="A1" s="288" t="s">
        <v>160</v>
      </c>
      <c r="B1" s="288"/>
      <c r="C1" s="288"/>
      <c r="D1" s="288"/>
      <c r="E1" s="288"/>
      <c r="F1" s="288"/>
      <c r="G1" s="288"/>
    </row>
    <row r="2" spans="1:18" ht="19.5" x14ac:dyDescent="0.3">
      <c r="A2" s="41" t="s">
        <v>183</v>
      </c>
      <c r="B2" s="164"/>
      <c r="C2" s="8"/>
      <c r="D2" s="28"/>
      <c r="E2" s="23"/>
      <c r="F2" s="23"/>
      <c r="G2" s="9"/>
    </row>
    <row r="3" spans="1:18" ht="19.5" x14ac:dyDescent="0.3">
      <c r="A3" s="37" t="s">
        <v>173</v>
      </c>
      <c r="B3" s="164"/>
      <c r="C3" s="8"/>
      <c r="D3" s="28"/>
      <c r="E3" s="23"/>
      <c r="F3" s="23"/>
      <c r="G3" s="9"/>
    </row>
    <row r="5" spans="1:18" s="34" customFormat="1" x14ac:dyDescent="0.3">
      <c r="A5" s="68" t="s">
        <v>172</v>
      </c>
      <c r="B5" s="18" t="s">
        <v>1</v>
      </c>
      <c r="C5" s="257" t="s">
        <v>7</v>
      </c>
      <c r="D5" s="258"/>
      <c r="E5" s="52" t="s">
        <v>3</v>
      </c>
      <c r="F5" s="53" t="s">
        <v>175</v>
      </c>
      <c r="G5" s="262" t="s">
        <v>158</v>
      </c>
      <c r="H5" s="262"/>
      <c r="I5" s="262"/>
      <c r="J5" s="262"/>
      <c r="K5" s="262"/>
      <c r="L5" s="262"/>
      <c r="M5" s="262"/>
      <c r="N5" s="262"/>
      <c r="O5" s="262"/>
      <c r="P5" s="262"/>
      <c r="Q5" s="262" t="s">
        <v>159</v>
      </c>
      <c r="R5" s="262" t="s">
        <v>20</v>
      </c>
    </row>
    <row r="6" spans="1:18" s="34" customFormat="1" ht="112.5" x14ac:dyDescent="0.3">
      <c r="A6" s="69"/>
      <c r="B6" s="19"/>
      <c r="C6" s="20" t="s">
        <v>6</v>
      </c>
      <c r="D6" s="62" t="s">
        <v>7</v>
      </c>
      <c r="E6" s="54" t="s">
        <v>8</v>
      </c>
      <c r="F6" s="55" t="s">
        <v>8</v>
      </c>
      <c r="G6" s="263" t="s">
        <v>154</v>
      </c>
      <c r="H6" s="263" t="s">
        <v>163</v>
      </c>
      <c r="I6" s="263" t="s">
        <v>164</v>
      </c>
      <c r="J6" s="263" t="s">
        <v>165</v>
      </c>
      <c r="K6" s="263" t="s">
        <v>166</v>
      </c>
      <c r="L6" s="263" t="s">
        <v>167</v>
      </c>
      <c r="M6" s="263" t="s">
        <v>171</v>
      </c>
      <c r="N6" s="263" t="s">
        <v>168</v>
      </c>
      <c r="O6" s="263" t="s">
        <v>169</v>
      </c>
      <c r="P6" s="263" t="s">
        <v>170</v>
      </c>
      <c r="Q6" s="262"/>
      <c r="R6" s="262"/>
    </row>
    <row r="7" spans="1:18" ht="39" customHeight="1" x14ac:dyDescent="0.3">
      <c r="A7" s="294">
        <v>1</v>
      </c>
      <c r="B7" s="284" t="s">
        <v>79</v>
      </c>
      <c r="C7" s="281" t="s">
        <v>13</v>
      </c>
      <c r="D7" s="302">
        <v>1</v>
      </c>
      <c r="E7" s="283">
        <v>831200</v>
      </c>
      <c r="F7" s="283">
        <f t="shared" ref="F7" si="0">D7*E7</f>
        <v>831200</v>
      </c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</row>
    <row r="8" spans="1:18" s="79" customFormat="1" x14ac:dyDescent="0.3">
      <c r="A8" s="77"/>
      <c r="B8" s="80" t="s">
        <v>90</v>
      </c>
      <c r="C8" s="20"/>
      <c r="D8" s="77"/>
      <c r="E8" s="78"/>
      <c r="F8" s="78">
        <f>SUM(F7)</f>
        <v>831200</v>
      </c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</row>
    <row r="11" spans="1:18" x14ac:dyDescent="0.3">
      <c r="K11" s="125" t="s">
        <v>187</v>
      </c>
    </row>
    <row r="12" spans="1:18" x14ac:dyDescent="0.3">
      <c r="K12" s="125" t="s">
        <v>188</v>
      </c>
    </row>
    <row r="13" spans="1:18" x14ac:dyDescent="0.3">
      <c r="K13" s="125" t="s">
        <v>186</v>
      </c>
    </row>
  </sheetData>
  <mergeCells count="5">
    <mergeCell ref="A1:G1"/>
    <mergeCell ref="G5:P5"/>
    <mergeCell ref="Q5:Q6"/>
    <mergeCell ref="R5:R6"/>
    <mergeCell ref="C5:D5"/>
  </mergeCells>
  <pageMargins left="0.45" right="0.2" top="0.75" bottom="0.75" header="0.3" footer="0.3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6065F-3224-4298-BE4C-B4A1267F40DF}">
  <dimension ref="A1:M13"/>
  <sheetViews>
    <sheetView workbookViewId="0">
      <selection activeCell="F11" sqref="F11:F13"/>
    </sheetView>
  </sheetViews>
  <sheetFormatPr defaultColWidth="8.75" defaultRowHeight="21" x14ac:dyDescent="0.55000000000000004"/>
  <cols>
    <col min="1" max="1" width="9.375" style="124" customWidth="1"/>
    <col min="2" max="2" width="37.375" style="125" customWidth="1"/>
    <col min="3" max="3" width="5.75" style="125" customWidth="1"/>
    <col min="4" max="4" width="7" style="143" customWidth="1"/>
    <col min="5" max="5" width="10.75" style="51" hidden="1" customWidth="1"/>
    <col min="6" max="6" width="12" style="51" customWidth="1"/>
    <col min="7" max="7" width="10" style="144" customWidth="1"/>
    <col min="8" max="8" width="0" style="125" hidden="1" customWidth="1"/>
    <col min="9" max="10" width="9.875" style="125" bestFit="1" customWidth="1"/>
    <col min="11" max="16384" width="8.75" style="125"/>
  </cols>
  <sheetData>
    <row r="1" spans="1:13" s="45" customFormat="1" ht="18.75" x14ac:dyDescent="0.55000000000000004">
      <c r="A1" s="288" t="s">
        <v>160</v>
      </c>
      <c r="B1" s="288"/>
      <c r="C1" s="288"/>
      <c r="D1" s="288"/>
      <c r="E1" s="288"/>
      <c r="F1" s="288"/>
      <c r="G1" s="288"/>
    </row>
    <row r="2" spans="1:13" s="45" customFormat="1" ht="18.75" x14ac:dyDescent="0.55000000000000004">
      <c r="A2" s="41" t="s">
        <v>182</v>
      </c>
      <c r="B2" s="164"/>
      <c r="C2" s="8"/>
      <c r="D2" s="28"/>
      <c r="E2" s="23"/>
      <c r="F2" s="23"/>
      <c r="G2" s="9"/>
    </row>
    <row r="3" spans="1:13" s="45" customFormat="1" ht="18.75" x14ac:dyDescent="0.55000000000000004">
      <c r="A3" s="37" t="s">
        <v>180</v>
      </c>
      <c r="B3" s="164"/>
      <c r="C3" s="8"/>
      <c r="D3" s="28"/>
      <c r="E3" s="23"/>
      <c r="F3" s="23"/>
      <c r="G3" s="9"/>
    </row>
    <row r="4" spans="1:13" s="45" customFormat="1" ht="18.75" x14ac:dyDescent="0.55000000000000004">
      <c r="A4" s="36"/>
      <c r="B4" s="9"/>
      <c r="C4" s="8"/>
      <c r="D4" s="28"/>
      <c r="E4" s="256"/>
      <c r="F4" s="256"/>
      <c r="G4" s="256"/>
    </row>
    <row r="5" spans="1:13" s="8" customFormat="1" ht="18.75" x14ac:dyDescent="0.55000000000000004">
      <c r="A5" s="38" t="s">
        <v>172</v>
      </c>
      <c r="B5" s="11" t="s">
        <v>1</v>
      </c>
      <c r="C5" s="249" t="s">
        <v>7</v>
      </c>
      <c r="D5" s="249"/>
      <c r="E5" s="24" t="s">
        <v>175</v>
      </c>
      <c r="F5" s="24" t="s">
        <v>175</v>
      </c>
      <c r="G5" s="262" t="s">
        <v>158</v>
      </c>
      <c r="H5" s="262"/>
      <c r="I5" s="260"/>
      <c r="J5" s="260"/>
      <c r="K5" s="260"/>
      <c r="L5" s="262" t="s">
        <v>159</v>
      </c>
      <c r="M5" s="262" t="s">
        <v>20</v>
      </c>
    </row>
    <row r="6" spans="1:13" s="8" customFormat="1" ht="37.5" x14ac:dyDescent="0.55000000000000004">
      <c r="A6" s="39"/>
      <c r="B6" s="30"/>
      <c r="C6" s="247" t="s">
        <v>6</v>
      </c>
      <c r="D6" s="29" t="s">
        <v>7</v>
      </c>
      <c r="E6" s="25" t="s">
        <v>8</v>
      </c>
      <c r="F6" s="25" t="s">
        <v>8</v>
      </c>
      <c r="G6" s="263" t="s">
        <v>154</v>
      </c>
      <c r="H6" s="264"/>
      <c r="I6" s="263" t="s">
        <v>155</v>
      </c>
      <c r="J6" s="263" t="s">
        <v>156</v>
      </c>
      <c r="K6" s="263" t="s">
        <v>157</v>
      </c>
      <c r="L6" s="262"/>
      <c r="M6" s="262"/>
    </row>
    <row r="7" spans="1:13" s="158" customFormat="1" ht="39" x14ac:dyDescent="0.55000000000000004">
      <c r="A7" s="210">
        <v>1</v>
      </c>
      <c r="B7" s="218" t="s">
        <v>60</v>
      </c>
      <c r="C7" s="212" t="s">
        <v>13</v>
      </c>
      <c r="D7" s="213">
        <v>1</v>
      </c>
      <c r="E7" s="219">
        <v>492000</v>
      </c>
      <c r="F7" s="214">
        <f>D7*E7</f>
        <v>492000</v>
      </c>
      <c r="G7" s="303"/>
      <c r="H7" s="268"/>
      <c r="I7" s="268"/>
      <c r="J7" s="268"/>
      <c r="K7" s="268"/>
      <c r="L7" s="268"/>
      <c r="M7" s="268"/>
    </row>
    <row r="8" spans="1:13" s="189" customFormat="1" ht="18.75" x14ac:dyDescent="0.55000000000000004">
      <c r="A8" s="253" t="s">
        <v>51</v>
      </c>
      <c r="B8" s="254"/>
      <c r="C8" s="254"/>
      <c r="D8" s="254"/>
      <c r="E8" s="255"/>
      <c r="F8" s="186">
        <f>SUM(F7:F7)</f>
        <v>492000</v>
      </c>
      <c r="G8" s="187"/>
      <c r="H8" s="270"/>
      <c r="I8" s="270"/>
      <c r="J8" s="270"/>
      <c r="K8" s="271"/>
      <c r="L8" s="271"/>
      <c r="M8" s="271"/>
    </row>
    <row r="11" spans="1:13" x14ac:dyDescent="0.55000000000000004">
      <c r="F11" s="125" t="s">
        <v>187</v>
      </c>
    </row>
    <row r="12" spans="1:13" x14ac:dyDescent="0.55000000000000004">
      <c r="F12" s="125" t="s">
        <v>188</v>
      </c>
    </row>
    <row r="13" spans="1:13" x14ac:dyDescent="0.55000000000000004">
      <c r="F13" s="125" t="s">
        <v>186</v>
      </c>
    </row>
  </sheetData>
  <mergeCells count="7">
    <mergeCell ref="G5:K5"/>
    <mergeCell ref="L5:L6"/>
    <mergeCell ref="M5:M6"/>
    <mergeCell ref="E4:G4"/>
    <mergeCell ref="C5:D5"/>
    <mergeCell ref="A8:E8"/>
    <mergeCell ref="A1:G1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273CB-A9DD-4DF0-A65A-308C7FB629A2}">
  <dimension ref="A1:R13"/>
  <sheetViews>
    <sheetView topLeftCell="A4" workbookViewId="0">
      <selection activeCell="K11" sqref="K11:K13"/>
    </sheetView>
  </sheetViews>
  <sheetFormatPr defaultColWidth="8.75" defaultRowHeight="21" x14ac:dyDescent="0.55000000000000004"/>
  <cols>
    <col min="1" max="1" width="4.625" style="124" customWidth="1"/>
    <col min="2" max="2" width="28.25" style="125" customWidth="1"/>
    <col min="3" max="3" width="5.75" style="125" customWidth="1"/>
    <col min="4" max="4" width="7" style="143" customWidth="1"/>
    <col min="5" max="5" width="10.75" style="51" hidden="1" customWidth="1"/>
    <col min="6" max="6" width="12" style="51" customWidth="1"/>
    <col min="7" max="7" width="10" style="144" customWidth="1"/>
    <col min="8" max="8" width="0" style="125" hidden="1" customWidth="1"/>
    <col min="9" max="10" width="9.875" style="125" bestFit="1" customWidth="1"/>
    <col min="11" max="16384" width="8.75" style="125"/>
  </cols>
  <sheetData>
    <row r="1" spans="1:18" s="45" customFormat="1" ht="18.75" x14ac:dyDescent="0.55000000000000004">
      <c r="A1" s="288" t="s">
        <v>160</v>
      </c>
      <c r="B1" s="288"/>
      <c r="C1" s="288"/>
      <c r="D1" s="288"/>
      <c r="E1" s="288"/>
      <c r="F1" s="288"/>
      <c r="G1" s="288"/>
    </row>
    <row r="2" spans="1:18" s="45" customFormat="1" ht="18.75" x14ac:dyDescent="0.55000000000000004">
      <c r="A2" s="41" t="s">
        <v>182</v>
      </c>
      <c r="B2" s="164"/>
      <c r="C2" s="8"/>
      <c r="D2" s="28"/>
      <c r="E2" s="23"/>
      <c r="F2" s="23"/>
      <c r="G2" s="9"/>
    </row>
    <row r="3" spans="1:18" s="45" customFormat="1" ht="18.75" x14ac:dyDescent="0.55000000000000004">
      <c r="A3" s="37" t="s">
        <v>173</v>
      </c>
      <c r="B3" s="164"/>
      <c r="C3" s="8"/>
      <c r="D3" s="28"/>
      <c r="E3" s="23"/>
      <c r="F3" s="23"/>
      <c r="G3" s="9"/>
    </row>
    <row r="4" spans="1:18" s="45" customFormat="1" ht="18.75" x14ac:dyDescent="0.55000000000000004">
      <c r="A4" s="36"/>
      <c r="B4" s="9"/>
      <c r="C4" s="8"/>
      <c r="D4" s="28"/>
      <c r="E4" s="256"/>
      <c r="F4" s="256"/>
      <c r="G4" s="256"/>
    </row>
    <row r="5" spans="1:18" s="8" customFormat="1" ht="18.75" x14ac:dyDescent="0.55000000000000004">
      <c r="A5" s="38" t="s">
        <v>172</v>
      </c>
      <c r="B5" s="11" t="s">
        <v>1</v>
      </c>
      <c r="C5" s="249" t="s">
        <v>2</v>
      </c>
      <c r="D5" s="249"/>
      <c r="E5" s="24" t="s">
        <v>3</v>
      </c>
      <c r="F5" s="24" t="s">
        <v>175</v>
      </c>
      <c r="G5" s="262" t="s">
        <v>158</v>
      </c>
      <c r="H5" s="262"/>
      <c r="I5" s="262"/>
      <c r="J5" s="262"/>
      <c r="K5" s="262"/>
      <c r="L5" s="262"/>
      <c r="M5" s="262"/>
      <c r="N5" s="262"/>
      <c r="O5" s="262"/>
      <c r="P5" s="262"/>
      <c r="Q5" s="262" t="s">
        <v>159</v>
      </c>
      <c r="R5" s="262" t="s">
        <v>20</v>
      </c>
    </row>
    <row r="6" spans="1:18" s="8" customFormat="1" ht="112.5" x14ac:dyDescent="0.55000000000000004">
      <c r="A6" s="39"/>
      <c r="B6" s="30"/>
      <c r="C6" s="247" t="s">
        <v>6</v>
      </c>
      <c r="D6" s="29" t="s">
        <v>7</v>
      </c>
      <c r="E6" s="25" t="s">
        <v>8</v>
      </c>
      <c r="F6" s="25" t="s">
        <v>8</v>
      </c>
      <c r="G6" s="263" t="s">
        <v>154</v>
      </c>
      <c r="H6" s="263" t="s">
        <v>163</v>
      </c>
      <c r="I6" s="263" t="s">
        <v>164</v>
      </c>
      <c r="J6" s="263" t="s">
        <v>165</v>
      </c>
      <c r="K6" s="263" t="s">
        <v>166</v>
      </c>
      <c r="L6" s="263" t="s">
        <v>167</v>
      </c>
      <c r="M6" s="263" t="s">
        <v>171</v>
      </c>
      <c r="N6" s="263" t="s">
        <v>168</v>
      </c>
      <c r="O6" s="263" t="s">
        <v>169</v>
      </c>
      <c r="P6" s="263" t="s">
        <v>170</v>
      </c>
      <c r="Q6" s="262"/>
      <c r="R6" s="262"/>
    </row>
    <row r="7" spans="1:18" s="158" customFormat="1" x14ac:dyDescent="0.55000000000000004">
      <c r="A7" s="210">
        <v>1</v>
      </c>
      <c r="B7" s="218" t="s">
        <v>88</v>
      </c>
      <c r="C7" s="212" t="s">
        <v>13</v>
      </c>
      <c r="D7" s="213">
        <v>2</v>
      </c>
      <c r="E7" s="219">
        <v>400000</v>
      </c>
      <c r="F7" s="214">
        <f>D7*E7</f>
        <v>800000</v>
      </c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</row>
    <row r="8" spans="1:18" s="189" customFormat="1" ht="18.75" x14ac:dyDescent="0.55000000000000004">
      <c r="A8" s="253" t="s">
        <v>51</v>
      </c>
      <c r="B8" s="254"/>
      <c r="C8" s="254"/>
      <c r="D8" s="254"/>
      <c r="E8" s="255"/>
      <c r="F8" s="186">
        <f>SUM(F7:F7)</f>
        <v>800000</v>
      </c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</row>
    <row r="11" spans="1:18" x14ac:dyDescent="0.55000000000000004">
      <c r="K11" s="125" t="s">
        <v>187</v>
      </c>
    </row>
    <row r="12" spans="1:18" x14ac:dyDescent="0.55000000000000004">
      <c r="K12" s="125" t="s">
        <v>188</v>
      </c>
    </row>
    <row r="13" spans="1:18" x14ac:dyDescent="0.55000000000000004">
      <c r="K13" s="125" t="s">
        <v>186</v>
      </c>
    </row>
  </sheetData>
  <mergeCells count="7">
    <mergeCell ref="A1:G1"/>
    <mergeCell ref="G5:P5"/>
    <mergeCell ref="Q5:Q6"/>
    <mergeCell ref="R5:R6"/>
    <mergeCell ref="E4:G4"/>
    <mergeCell ref="C5:D5"/>
    <mergeCell ref="A8:E8"/>
  </mergeCells>
  <pageMargins left="0.45" right="0.2" top="0.75" bottom="0.75" header="0.3" footer="0.3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47F11-BE4F-4F28-BFE4-455794A02236}">
  <dimension ref="A1:R17"/>
  <sheetViews>
    <sheetView topLeftCell="A7" workbookViewId="0">
      <selection activeCell="K15" sqref="K15:K17"/>
    </sheetView>
  </sheetViews>
  <sheetFormatPr defaultColWidth="8.75" defaultRowHeight="18.75" x14ac:dyDescent="0.55000000000000004"/>
  <cols>
    <col min="1" max="1" width="4.25" style="122" customWidth="1"/>
    <col min="2" max="2" width="37.375" style="94" customWidth="1"/>
    <col min="3" max="3" width="5.75" style="94" customWidth="1"/>
    <col min="4" max="4" width="5.125" style="94" customWidth="1"/>
    <col min="5" max="5" width="10.625" style="23" hidden="1" customWidth="1"/>
    <col min="6" max="6" width="9.875" style="23" bestFit="1" customWidth="1"/>
    <col min="7" max="7" width="10" style="123" customWidth="1"/>
    <col min="8" max="8" width="0" style="94" hidden="1" customWidth="1"/>
    <col min="9" max="16" width="8.75" style="94"/>
    <col min="17" max="17" width="10.25" style="94" customWidth="1"/>
    <col min="18" max="16384" width="8.75" style="94"/>
  </cols>
  <sheetData>
    <row r="1" spans="1:18" s="45" customFormat="1" x14ac:dyDescent="0.55000000000000004">
      <c r="A1" s="288" t="s">
        <v>160</v>
      </c>
      <c r="B1" s="288"/>
      <c r="C1" s="288"/>
      <c r="D1" s="288"/>
      <c r="E1" s="288"/>
      <c r="F1" s="288"/>
      <c r="G1" s="288"/>
    </row>
    <row r="2" spans="1:18" s="167" customFormat="1" x14ac:dyDescent="0.55000000000000004">
      <c r="A2" s="41" t="s">
        <v>181</v>
      </c>
      <c r="B2" s="164"/>
      <c r="C2" s="8"/>
      <c r="D2" s="28"/>
      <c r="E2" s="23"/>
      <c r="F2" s="23"/>
      <c r="G2" s="9"/>
    </row>
    <row r="3" spans="1:18" s="45" customFormat="1" x14ac:dyDescent="0.55000000000000004">
      <c r="A3" s="37" t="s">
        <v>173</v>
      </c>
      <c r="B3" s="164"/>
      <c r="C3" s="8"/>
      <c r="D3" s="28"/>
      <c r="E3" s="23"/>
      <c r="F3" s="23"/>
      <c r="G3" s="9"/>
    </row>
    <row r="4" spans="1:18" s="45" customFormat="1" x14ac:dyDescent="0.55000000000000004">
      <c r="A4" s="41"/>
      <c r="B4" s="164"/>
      <c r="C4" s="8"/>
      <c r="D4" s="8"/>
      <c r="E4" s="23"/>
      <c r="F4" s="85"/>
      <c r="G4" s="83"/>
    </row>
    <row r="5" spans="1:18" s="8" customFormat="1" x14ac:dyDescent="0.55000000000000004">
      <c r="A5" s="42" t="s">
        <v>172</v>
      </c>
      <c r="B5" s="11" t="s">
        <v>1</v>
      </c>
      <c r="C5" s="249" t="s">
        <v>7</v>
      </c>
      <c r="D5" s="249"/>
      <c r="E5" s="24" t="s">
        <v>3</v>
      </c>
      <c r="F5" s="24" t="s">
        <v>175</v>
      </c>
      <c r="G5" s="262" t="s">
        <v>158</v>
      </c>
      <c r="H5" s="262"/>
      <c r="I5" s="262"/>
      <c r="J5" s="262"/>
      <c r="K5" s="262"/>
      <c r="L5" s="262"/>
      <c r="M5" s="262"/>
      <c r="N5" s="262"/>
      <c r="O5" s="262"/>
      <c r="P5" s="262"/>
      <c r="Q5" s="262" t="s">
        <v>159</v>
      </c>
      <c r="R5" s="262" t="s">
        <v>20</v>
      </c>
    </row>
    <row r="6" spans="1:18" s="8" customFormat="1" ht="112.5" x14ac:dyDescent="0.55000000000000004">
      <c r="A6" s="43"/>
      <c r="B6" s="30"/>
      <c r="C6" s="247" t="s">
        <v>6</v>
      </c>
      <c r="D6" s="247" t="s">
        <v>7</v>
      </c>
      <c r="E6" s="25" t="s">
        <v>8</v>
      </c>
      <c r="F6" s="25" t="s">
        <v>8</v>
      </c>
      <c r="G6" s="263" t="s">
        <v>154</v>
      </c>
      <c r="H6" s="263" t="s">
        <v>163</v>
      </c>
      <c r="I6" s="263" t="s">
        <v>164</v>
      </c>
      <c r="J6" s="263" t="s">
        <v>165</v>
      </c>
      <c r="K6" s="263" t="s">
        <v>166</v>
      </c>
      <c r="L6" s="263" t="s">
        <v>167</v>
      </c>
      <c r="M6" s="263" t="s">
        <v>171</v>
      </c>
      <c r="N6" s="263" t="s">
        <v>168</v>
      </c>
      <c r="O6" s="263" t="s">
        <v>169</v>
      </c>
      <c r="P6" s="263" t="s">
        <v>170</v>
      </c>
      <c r="Q6" s="262"/>
      <c r="R6" s="262"/>
    </row>
    <row r="7" spans="1:18" s="145" customFormat="1" ht="37.5" x14ac:dyDescent="0.55000000000000004">
      <c r="A7" s="316">
        <v>1</v>
      </c>
      <c r="B7" s="331" t="s">
        <v>109</v>
      </c>
      <c r="C7" s="324" t="s">
        <v>13</v>
      </c>
      <c r="D7" s="324">
        <v>1</v>
      </c>
      <c r="E7" s="332">
        <v>928700</v>
      </c>
      <c r="F7" s="319">
        <f>D7*E7</f>
        <v>928700</v>
      </c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</row>
    <row r="8" spans="1:18" s="149" customFormat="1" x14ac:dyDescent="0.55000000000000004">
      <c r="A8" s="316">
        <v>2</v>
      </c>
      <c r="B8" s="333" t="s">
        <v>22</v>
      </c>
      <c r="C8" s="324" t="s">
        <v>13</v>
      </c>
      <c r="D8" s="324">
        <v>1</v>
      </c>
      <c r="E8" s="332">
        <v>980700</v>
      </c>
      <c r="F8" s="319">
        <f>D8*E8</f>
        <v>980700</v>
      </c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</row>
    <row r="9" spans="1:18" s="149" customFormat="1" x14ac:dyDescent="0.55000000000000004">
      <c r="A9" s="316">
        <v>3</v>
      </c>
      <c r="B9" s="334" t="s">
        <v>23</v>
      </c>
      <c r="C9" s="324" t="s">
        <v>13</v>
      </c>
      <c r="D9" s="324">
        <v>1</v>
      </c>
      <c r="E9" s="332">
        <v>800000</v>
      </c>
      <c r="F9" s="319">
        <f>D9*E9</f>
        <v>800000</v>
      </c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</row>
    <row r="10" spans="1:18" s="149" customFormat="1" x14ac:dyDescent="0.55000000000000004">
      <c r="A10" s="316">
        <v>4</v>
      </c>
      <c r="B10" s="334" t="s">
        <v>24</v>
      </c>
      <c r="C10" s="324" t="s">
        <v>13</v>
      </c>
      <c r="D10" s="324">
        <v>1</v>
      </c>
      <c r="E10" s="332">
        <v>1350000</v>
      </c>
      <c r="F10" s="319">
        <f>D10*E10</f>
        <v>1350000</v>
      </c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</row>
    <row r="11" spans="1:18" s="149" customFormat="1" x14ac:dyDescent="0.55000000000000004">
      <c r="A11" s="316">
        <v>5</v>
      </c>
      <c r="B11" s="334" t="s">
        <v>25</v>
      </c>
      <c r="C11" s="324" t="s">
        <v>13</v>
      </c>
      <c r="D11" s="324">
        <v>1</v>
      </c>
      <c r="E11" s="332">
        <v>926500</v>
      </c>
      <c r="F11" s="319">
        <f>D11*E11</f>
        <v>926500</v>
      </c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</row>
    <row r="12" spans="1:18" s="189" customFormat="1" x14ac:dyDescent="0.55000000000000004">
      <c r="A12" s="335" t="s">
        <v>51</v>
      </c>
      <c r="B12" s="335"/>
      <c r="C12" s="335"/>
      <c r="D12" s="335"/>
      <c r="E12" s="335"/>
      <c r="F12" s="186">
        <f>SUM(F7:F11)</f>
        <v>4985900</v>
      </c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</row>
    <row r="15" spans="1:18" ht="21" x14ac:dyDescent="0.55000000000000004">
      <c r="K15" s="125" t="s">
        <v>187</v>
      </c>
    </row>
    <row r="16" spans="1:18" ht="21" x14ac:dyDescent="0.55000000000000004">
      <c r="K16" s="125" t="s">
        <v>188</v>
      </c>
    </row>
    <row r="17" spans="11:11" ht="21" x14ac:dyDescent="0.55000000000000004">
      <c r="K17" s="125" t="s">
        <v>186</v>
      </c>
    </row>
  </sheetData>
  <mergeCells count="6">
    <mergeCell ref="Q5:Q6"/>
    <mergeCell ref="R5:R6"/>
    <mergeCell ref="A1:G1"/>
    <mergeCell ref="C5:D5"/>
    <mergeCell ref="A12:E12"/>
    <mergeCell ref="G5:P5"/>
  </mergeCells>
  <pageMargins left="0.45" right="0.2" top="0.75" bottom="0.75" header="0.3" footer="0.3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9DB19-ED28-4070-AB49-77D56CBAF7B6}">
  <dimension ref="A1:M15"/>
  <sheetViews>
    <sheetView workbookViewId="0">
      <selection activeCell="G13" sqref="G13:G15"/>
    </sheetView>
  </sheetViews>
  <sheetFormatPr defaultColWidth="8.75" defaultRowHeight="18.75" x14ac:dyDescent="0.55000000000000004"/>
  <cols>
    <col min="1" max="1" width="4" style="122" customWidth="1"/>
    <col min="2" max="2" width="37.375" style="94" customWidth="1"/>
    <col min="3" max="3" width="5.75" style="94" customWidth="1"/>
    <col min="4" max="4" width="5.125" style="94" customWidth="1"/>
    <col min="5" max="5" width="10.625" style="23" hidden="1" customWidth="1"/>
    <col min="6" max="6" width="9.875" style="23" bestFit="1" customWidth="1"/>
    <col min="7" max="7" width="10" style="123" customWidth="1"/>
    <col min="8" max="8" width="0" style="94" hidden="1" customWidth="1"/>
    <col min="9" max="10" width="8.75" style="94"/>
    <col min="11" max="11" width="9.375" style="94" customWidth="1"/>
    <col min="12" max="12" width="10.875" style="94" customWidth="1"/>
    <col min="13" max="16384" width="8.75" style="94"/>
  </cols>
  <sheetData>
    <row r="1" spans="1:13" s="167" customFormat="1" x14ac:dyDescent="0.55000000000000004">
      <c r="A1" s="288" t="s">
        <v>160</v>
      </c>
      <c r="B1" s="288"/>
      <c r="C1" s="288"/>
      <c r="D1" s="288"/>
      <c r="E1" s="288"/>
      <c r="F1" s="288"/>
      <c r="G1" s="288"/>
    </row>
    <row r="2" spans="1:13" s="167" customFormat="1" x14ac:dyDescent="0.55000000000000004">
      <c r="A2" s="41" t="s">
        <v>179</v>
      </c>
      <c r="B2" s="164"/>
      <c r="C2" s="8"/>
      <c r="D2" s="28"/>
      <c r="E2" s="23"/>
      <c r="F2" s="23"/>
      <c r="G2" s="9"/>
    </row>
    <row r="3" spans="1:13" s="45" customFormat="1" x14ac:dyDescent="0.55000000000000004">
      <c r="A3" s="37" t="s">
        <v>180</v>
      </c>
      <c r="B3" s="164"/>
      <c r="C3" s="8"/>
      <c r="D3" s="28"/>
      <c r="E3" s="23"/>
      <c r="F3" s="23"/>
      <c r="G3" s="9"/>
    </row>
    <row r="4" spans="1:13" s="45" customFormat="1" x14ac:dyDescent="0.55000000000000004">
      <c r="A4" s="41"/>
      <c r="B4" s="164"/>
      <c r="C4" s="8"/>
      <c r="D4" s="8"/>
      <c r="E4" s="23"/>
      <c r="F4" s="85"/>
      <c r="G4" s="83"/>
    </row>
    <row r="5" spans="1:13" s="8" customFormat="1" x14ac:dyDescent="0.55000000000000004">
      <c r="A5" s="42" t="s">
        <v>172</v>
      </c>
      <c r="B5" s="11" t="s">
        <v>1</v>
      </c>
      <c r="C5" s="249" t="s">
        <v>7</v>
      </c>
      <c r="D5" s="249"/>
      <c r="E5" s="24" t="s">
        <v>3</v>
      </c>
      <c r="F5" s="24" t="s">
        <v>175</v>
      </c>
      <c r="G5" s="262" t="s">
        <v>158</v>
      </c>
      <c r="H5" s="262"/>
      <c r="I5" s="260"/>
      <c r="J5" s="260"/>
      <c r="K5" s="260"/>
      <c r="L5" s="262" t="s">
        <v>159</v>
      </c>
      <c r="M5" s="262" t="s">
        <v>20</v>
      </c>
    </row>
    <row r="6" spans="1:13" s="8" customFormat="1" ht="37.5" x14ac:dyDescent="0.55000000000000004">
      <c r="A6" s="43"/>
      <c r="B6" s="30"/>
      <c r="C6" s="247" t="s">
        <v>6</v>
      </c>
      <c r="D6" s="247" t="s">
        <v>7</v>
      </c>
      <c r="E6" s="25" t="s">
        <v>8</v>
      </c>
      <c r="F6" s="25" t="s">
        <v>8</v>
      </c>
      <c r="G6" s="263" t="s">
        <v>154</v>
      </c>
      <c r="H6" s="264"/>
      <c r="I6" s="263" t="s">
        <v>155</v>
      </c>
      <c r="J6" s="263" t="s">
        <v>156</v>
      </c>
      <c r="K6" s="263" t="s">
        <v>157</v>
      </c>
      <c r="L6" s="262"/>
      <c r="M6" s="262"/>
    </row>
    <row r="7" spans="1:13" s="147" customFormat="1" x14ac:dyDescent="0.55000000000000004">
      <c r="A7" s="316">
        <v>1</v>
      </c>
      <c r="B7" s="329" t="s">
        <v>31</v>
      </c>
      <c r="C7" s="330" t="s">
        <v>32</v>
      </c>
      <c r="D7" s="330">
        <v>1</v>
      </c>
      <c r="E7" s="325">
        <v>278200</v>
      </c>
      <c r="F7" s="319">
        <f>D7*E7</f>
        <v>278200</v>
      </c>
      <c r="G7" s="326"/>
      <c r="H7" s="315"/>
      <c r="I7" s="315"/>
      <c r="J7" s="327"/>
      <c r="K7" s="328"/>
      <c r="L7" s="328"/>
      <c r="M7" s="328"/>
    </row>
    <row r="8" spans="1:13" s="145" customFormat="1" x14ac:dyDescent="0.55000000000000004">
      <c r="A8" s="316">
        <v>2</v>
      </c>
      <c r="B8" s="329" t="s">
        <v>33</v>
      </c>
      <c r="C8" s="330" t="s">
        <v>10</v>
      </c>
      <c r="D8" s="330">
        <v>1</v>
      </c>
      <c r="E8" s="325">
        <v>270000</v>
      </c>
      <c r="F8" s="319">
        <f>D8*E8</f>
        <v>270000</v>
      </c>
      <c r="G8" s="326"/>
      <c r="H8" s="315"/>
      <c r="I8" s="315"/>
      <c r="J8" s="315"/>
      <c r="K8" s="315"/>
      <c r="L8" s="315"/>
      <c r="M8" s="315"/>
    </row>
    <row r="9" spans="1:13" s="149" customFormat="1" x14ac:dyDescent="0.55000000000000004">
      <c r="A9" s="316">
        <v>3</v>
      </c>
      <c r="B9" s="323" t="s">
        <v>30</v>
      </c>
      <c r="C9" s="324" t="s">
        <v>10</v>
      </c>
      <c r="D9" s="324">
        <v>1</v>
      </c>
      <c r="E9" s="325">
        <v>98000</v>
      </c>
      <c r="F9" s="319">
        <f>D9*E9</f>
        <v>98000</v>
      </c>
      <c r="G9" s="326"/>
      <c r="H9" s="315"/>
      <c r="I9" s="315"/>
      <c r="J9" s="315"/>
      <c r="K9" s="287"/>
      <c r="L9" s="287"/>
      <c r="M9" s="287"/>
    </row>
    <row r="10" spans="1:13" s="189" customFormat="1" x14ac:dyDescent="0.55000000000000004">
      <c r="A10" s="253" t="s">
        <v>51</v>
      </c>
      <c r="B10" s="254"/>
      <c r="C10" s="254"/>
      <c r="D10" s="254"/>
      <c r="E10" s="255"/>
      <c r="F10" s="186">
        <f>SUM(F7:F9)</f>
        <v>646200</v>
      </c>
      <c r="G10" s="187"/>
      <c r="H10" s="270"/>
      <c r="I10" s="270"/>
      <c r="J10" s="270"/>
      <c r="K10" s="271"/>
      <c r="L10" s="271"/>
      <c r="M10" s="271"/>
    </row>
    <row r="13" spans="1:13" ht="21" x14ac:dyDescent="0.55000000000000004">
      <c r="G13" s="125" t="s">
        <v>187</v>
      </c>
    </row>
    <row r="14" spans="1:13" ht="21" x14ac:dyDescent="0.55000000000000004">
      <c r="G14" s="125" t="s">
        <v>188</v>
      </c>
    </row>
    <row r="15" spans="1:13" ht="21" x14ac:dyDescent="0.55000000000000004">
      <c r="G15" s="125" t="s">
        <v>186</v>
      </c>
    </row>
  </sheetData>
  <mergeCells count="6">
    <mergeCell ref="G5:K5"/>
    <mergeCell ref="L5:L6"/>
    <mergeCell ref="M5:M6"/>
    <mergeCell ref="A1:G1"/>
    <mergeCell ref="C5:D5"/>
    <mergeCell ref="A10:E10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D9AA9-4808-4C01-ACFD-4F3AFDC32577}">
  <dimension ref="A1:R15"/>
  <sheetViews>
    <sheetView topLeftCell="A10" workbookViewId="0">
      <selection activeCell="K13" sqref="K13:K15"/>
    </sheetView>
  </sheetViews>
  <sheetFormatPr defaultColWidth="8.25" defaultRowHeight="21" x14ac:dyDescent="0.3"/>
  <cols>
    <col min="1" max="1" width="3.625" style="61" customWidth="1"/>
    <col min="2" max="2" width="40" style="17" customWidth="1"/>
    <col min="3" max="3" width="6.25" style="16" customWidth="1"/>
    <col min="4" max="4" width="5.625" style="61" customWidth="1"/>
    <col min="5" max="5" width="12.5" style="51" hidden="1" customWidth="1"/>
    <col min="6" max="6" width="11.875" style="51" customWidth="1"/>
    <col min="7" max="7" width="9.875" style="31" bestFit="1" customWidth="1"/>
    <col min="8" max="256" width="8.25" style="31"/>
    <col min="257" max="257" width="8.125" style="31" customWidth="1"/>
    <col min="258" max="258" width="34.125" style="31" customWidth="1"/>
    <col min="259" max="259" width="8.375" style="31" customWidth="1"/>
    <col min="260" max="260" width="7.75" style="31" customWidth="1"/>
    <col min="261" max="261" width="11.375" style="31" customWidth="1"/>
    <col min="262" max="262" width="11.25" style="31" customWidth="1"/>
    <col min="263" max="512" width="8.25" style="31"/>
    <col min="513" max="513" width="8.125" style="31" customWidth="1"/>
    <col min="514" max="514" width="34.125" style="31" customWidth="1"/>
    <col min="515" max="515" width="8.375" style="31" customWidth="1"/>
    <col min="516" max="516" width="7.75" style="31" customWidth="1"/>
    <col min="517" max="517" width="11.375" style="31" customWidth="1"/>
    <col min="518" max="518" width="11.25" style="31" customWidth="1"/>
    <col min="519" max="768" width="8.25" style="31"/>
    <col min="769" max="769" width="8.125" style="31" customWidth="1"/>
    <col min="770" max="770" width="34.125" style="31" customWidth="1"/>
    <col min="771" max="771" width="8.375" style="31" customWidth="1"/>
    <col min="772" max="772" width="7.75" style="31" customWidth="1"/>
    <col min="773" max="773" width="11.375" style="31" customWidth="1"/>
    <col min="774" max="774" width="11.25" style="31" customWidth="1"/>
    <col min="775" max="1024" width="8.25" style="31"/>
    <col min="1025" max="1025" width="8.125" style="31" customWidth="1"/>
    <col min="1026" max="1026" width="34.125" style="31" customWidth="1"/>
    <col min="1027" max="1027" width="8.375" style="31" customWidth="1"/>
    <col min="1028" max="1028" width="7.75" style="31" customWidth="1"/>
    <col min="1029" max="1029" width="11.375" style="31" customWidth="1"/>
    <col min="1030" max="1030" width="11.25" style="31" customWidth="1"/>
    <col min="1031" max="1280" width="8.25" style="31"/>
    <col min="1281" max="1281" width="8.125" style="31" customWidth="1"/>
    <col min="1282" max="1282" width="34.125" style="31" customWidth="1"/>
    <col min="1283" max="1283" width="8.375" style="31" customWidth="1"/>
    <col min="1284" max="1284" width="7.75" style="31" customWidth="1"/>
    <col min="1285" max="1285" width="11.375" style="31" customWidth="1"/>
    <col min="1286" max="1286" width="11.25" style="31" customWidth="1"/>
    <col min="1287" max="1536" width="8.25" style="31"/>
    <col min="1537" max="1537" width="8.125" style="31" customWidth="1"/>
    <col min="1538" max="1538" width="34.125" style="31" customWidth="1"/>
    <col min="1539" max="1539" width="8.375" style="31" customWidth="1"/>
    <col min="1540" max="1540" width="7.75" style="31" customWidth="1"/>
    <col min="1541" max="1541" width="11.375" style="31" customWidth="1"/>
    <col min="1542" max="1542" width="11.25" style="31" customWidth="1"/>
    <col min="1543" max="1792" width="8.25" style="31"/>
    <col min="1793" max="1793" width="8.125" style="31" customWidth="1"/>
    <col min="1794" max="1794" width="34.125" style="31" customWidth="1"/>
    <col min="1795" max="1795" width="8.375" style="31" customWidth="1"/>
    <col min="1796" max="1796" width="7.75" style="31" customWidth="1"/>
    <col min="1797" max="1797" width="11.375" style="31" customWidth="1"/>
    <col min="1798" max="1798" width="11.25" style="31" customWidth="1"/>
    <col min="1799" max="2048" width="8.25" style="31"/>
    <col min="2049" max="2049" width="8.125" style="31" customWidth="1"/>
    <col min="2050" max="2050" width="34.125" style="31" customWidth="1"/>
    <col min="2051" max="2051" width="8.375" style="31" customWidth="1"/>
    <col min="2052" max="2052" width="7.75" style="31" customWidth="1"/>
    <col min="2053" max="2053" width="11.375" style="31" customWidth="1"/>
    <col min="2054" max="2054" width="11.25" style="31" customWidth="1"/>
    <col min="2055" max="2304" width="8.25" style="31"/>
    <col min="2305" max="2305" width="8.125" style="31" customWidth="1"/>
    <col min="2306" max="2306" width="34.125" style="31" customWidth="1"/>
    <col min="2307" max="2307" width="8.375" style="31" customWidth="1"/>
    <col min="2308" max="2308" width="7.75" style="31" customWidth="1"/>
    <col min="2309" max="2309" width="11.375" style="31" customWidth="1"/>
    <col min="2310" max="2310" width="11.25" style="31" customWidth="1"/>
    <col min="2311" max="2560" width="8.25" style="31"/>
    <col min="2561" max="2561" width="8.125" style="31" customWidth="1"/>
    <col min="2562" max="2562" width="34.125" style="31" customWidth="1"/>
    <col min="2563" max="2563" width="8.375" style="31" customWidth="1"/>
    <col min="2564" max="2564" width="7.75" style="31" customWidth="1"/>
    <col min="2565" max="2565" width="11.375" style="31" customWidth="1"/>
    <col min="2566" max="2566" width="11.25" style="31" customWidth="1"/>
    <col min="2567" max="2816" width="8.25" style="31"/>
    <col min="2817" max="2817" width="8.125" style="31" customWidth="1"/>
    <col min="2818" max="2818" width="34.125" style="31" customWidth="1"/>
    <col min="2819" max="2819" width="8.375" style="31" customWidth="1"/>
    <col min="2820" max="2820" width="7.75" style="31" customWidth="1"/>
    <col min="2821" max="2821" width="11.375" style="31" customWidth="1"/>
    <col min="2822" max="2822" width="11.25" style="31" customWidth="1"/>
    <col min="2823" max="3072" width="8.25" style="31"/>
    <col min="3073" max="3073" width="8.125" style="31" customWidth="1"/>
    <col min="3074" max="3074" width="34.125" style="31" customWidth="1"/>
    <col min="3075" max="3075" width="8.375" style="31" customWidth="1"/>
    <col min="3076" max="3076" width="7.75" style="31" customWidth="1"/>
    <col min="3077" max="3077" width="11.375" style="31" customWidth="1"/>
    <col min="3078" max="3078" width="11.25" style="31" customWidth="1"/>
    <col min="3079" max="3328" width="8.25" style="31"/>
    <col min="3329" max="3329" width="8.125" style="31" customWidth="1"/>
    <col min="3330" max="3330" width="34.125" style="31" customWidth="1"/>
    <col min="3331" max="3331" width="8.375" style="31" customWidth="1"/>
    <col min="3332" max="3332" width="7.75" style="31" customWidth="1"/>
    <col min="3333" max="3333" width="11.375" style="31" customWidth="1"/>
    <col min="3334" max="3334" width="11.25" style="31" customWidth="1"/>
    <col min="3335" max="3584" width="8.25" style="31"/>
    <col min="3585" max="3585" width="8.125" style="31" customWidth="1"/>
    <col min="3586" max="3586" width="34.125" style="31" customWidth="1"/>
    <col min="3587" max="3587" width="8.375" style="31" customWidth="1"/>
    <col min="3588" max="3588" width="7.75" style="31" customWidth="1"/>
    <col min="3589" max="3589" width="11.375" style="31" customWidth="1"/>
    <col min="3590" max="3590" width="11.25" style="31" customWidth="1"/>
    <col min="3591" max="3840" width="8.25" style="31"/>
    <col min="3841" max="3841" width="8.125" style="31" customWidth="1"/>
    <col min="3842" max="3842" width="34.125" style="31" customWidth="1"/>
    <col min="3843" max="3843" width="8.375" style="31" customWidth="1"/>
    <col min="3844" max="3844" width="7.75" style="31" customWidth="1"/>
    <col min="3845" max="3845" width="11.375" style="31" customWidth="1"/>
    <col min="3846" max="3846" width="11.25" style="31" customWidth="1"/>
    <col min="3847" max="4096" width="8.25" style="31"/>
    <col min="4097" max="4097" width="8.125" style="31" customWidth="1"/>
    <col min="4098" max="4098" width="34.125" style="31" customWidth="1"/>
    <col min="4099" max="4099" width="8.375" style="31" customWidth="1"/>
    <col min="4100" max="4100" width="7.75" style="31" customWidth="1"/>
    <col min="4101" max="4101" width="11.375" style="31" customWidth="1"/>
    <col min="4102" max="4102" width="11.25" style="31" customWidth="1"/>
    <col min="4103" max="4352" width="8.25" style="31"/>
    <col min="4353" max="4353" width="8.125" style="31" customWidth="1"/>
    <col min="4354" max="4354" width="34.125" style="31" customWidth="1"/>
    <col min="4355" max="4355" width="8.375" style="31" customWidth="1"/>
    <col min="4356" max="4356" width="7.75" style="31" customWidth="1"/>
    <col min="4357" max="4357" width="11.375" style="31" customWidth="1"/>
    <col min="4358" max="4358" width="11.25" style="31" customWidth="1"/>
    <col min="4359" max="4608" width="8.25" style="31"/>
    <col min="4609" max="4609" width="8.125" style="31" customWidth="1"/>
    <col min="4610" max="4610" width="34.125" style="31" customWidth="1"/>
    <col min="4611" max="4611" width="8.375" style="31" customWidth="1"/>
    <col min="4612" max="4612" width="7.75" style="31" customWidth="1"/>
    <col min="4613" max="4613" width="11.375" style="31" customWidth="1"/>
    <col min="4614" max="4614" width="11.25" style="31" customWidth="1"/>
    <col min="4615" max="4864" width="8.25" style="31"/>
    <col min="4865" max="4865" width="8.125" style="31" customWidth="1"/>
    <col min="4866" max="4866" width="34.125" style="31" customWidth="1"/>
    <col min="4867" max="4867" width="8.375" style="31" customWidth="1"/>
    <col min="4868" max="4868" width="7.75" style="31" customWidth="1"/>
    <col min="4869" max="4869" width="11.375" style="31" customWidth="1"/>
    <col min="4870" max="4870" width="11.25" style="31" customWidth="1"/>
    <col min="4871" max="5120" width="8.25" style="31"/>
    <col min="5121" max="5121" width="8.125" style="31" customWidth="1"/>
    <col min="5122" max="5122" width="34.125" style="31" customWidth="1"/>
    <col min="5123" max="5123" width="8.375" style="31" customWidth="1"/>
    <col min="5124" max="5124" width="7.75" style="31" customWidth="1"/>
    <col min="5125" max="5125" width="11.375" style="31" customWidth="1"/>
    <col min="5126" max="5126" width="11.25" style="31" customWidth="1"/>
    <col min="5127" max="5376" width="8.25" style="31"/>
    <col min="5377" max="5377" width="8.125" style="31" customWidth="1"/>
    <col min="5378" max="5378" width="34.125" style="31" customWidth="1"/>
    <col min="5379" max="5379" width="8.375" style="31" customWidth="1"/>
    <col min="5380" max="5380" width="7.75" style="31" customWidth="1"/>
    <col min="5381" max="5381" width="11.375" style="31" customWidth="1"/>
    <col min="5382" max="5382" width="11.25" style="31" customWidth="1"/>
    <col min="5383" max="5632" width="8.25" style="31"/>
    <col min="5633" max="5633" width="8.125" style="31" customWidth="1"/>
    <col min="5634" max="5634" width="34.125" style="31" customWidth="1"/>
    <col min="5635" max="5635" width="8.375" style="31" customWidth="1"/>
    <col min="5636" max="5636" width="7.75" style="31" customWidth="1"/>
    <col min="5637" max="5637" width="11.375" style="31" customWidth="1"/>
    <col min="5638" max="5638" width="11.25" style="31" customWidth="1"/>
    <col min="5639" max="5888" width="8.25" style="31"/>
    <col min="5889" max="5889" width="8.125" style="31" customWidth="1"/>
    <col min="5890" max="5890" width="34.125" style="31" customWidth="1"/>
    <col min="5891" max="5891" width="8.375" style="31" customWidth="1"/>
    <col min="5892" max="5892" width="7.75" style="31" customWidth="1"/>
    <col min="5893" max="5893" width="11.375" style="31" customWidth="1"/>
    <col min="5894" max="5894" width="11.25" style="31" customWidth="1"/>
    <col min="5895" max="6144" width="8.25" style="31"/>
    <col min="6145" max="6145" width="8.125" style="31" customWidth="1"/>
    <col min="6146" max="6146" width="34.125" style="31" customWidth="1"/>
    <col min="6147" max="6147" width="8.375" style="31" customWidth="1"/>
    <col min="6148" max="6148" width="7.75" style="31" customWidth="1"/>
    <col min="6149" max="6149" width="11.375" style="31" customWidth="1"/>
    <col min="6150" max="6150" width="11.25" style="31" customWidth="1"/>
    <col min="6151" max="6400" width="8.25" style="31"/>
    <col min="6401" max="6401" width="8.125" style="31" customWidth="1"/>
    <col min="6402" max="6402" width="34.125" style="31" customWidth="1"/>
    <col min="6403" max="6403" width="8.375" style="31" customWidth="1"/>
    <col min="6404" max="6404" width="7.75" style="31" customWidth="1"/>
    <col min="6405" max="6405" width="11.375" style="31" customWidth="1"/>
    <col min="6406" max="6406" width="11.25" style="31" customWidth="1"/>
    <col min="6407" max="6656" width="8.25" style="31"/>
    <col min="6657" max="6657" width="8.125" style="31" customWidth="1"/>
    <col min="6658" max="6658" width="34.125" style="31" customWidth="1"/>
    <col min="6659" max="6659" width="8.375" style="31" customWidth="1"/>
    <col min="6660" max="6660" width="7.75" style="31" customWidth="1"/>
    <col min="6661" max="6661" width="11.375" style="31" customWidth="1"/>
    <col min="6662" max="6662" width="11.25" style="31" customWidth="1"/>
    <col min="6663" max="6912" width="8.25" style="31"/>
    <col min="6913" max="6913" width="8.125" style="31" customWidth="1"/>
    <col min="6914" max="6914" width="34.125" style="31" customWidth="1"/>
    <col min="6915" max="6915" width="8.375" style="31" customWidth="1"/>
    <col min="6916" max="6916" width="7.75" style="31" customWidth="1"/>
    <col min="6917" max="6917" width="11.375" style="31" customWidth="1"/>
    <col min="6918" max="6918" width="11.25" style="31" customWidth="1"/>
    <col min="6919" max="7168" width="8.25" style="31"/>
    <col min="7169" max="7169" width="8.125" style="31" customWidth="1"/>
    <col min="7170" max="7170" width="34.125" style="31" customWidth="1"/>
    <col min="7171" max="7171" width="8.375" style="31" customWidth="1"/>
    <col min="7172" max="7172" width="7.75" style="31" customWidth="1"/>
    <col min="7173" max="7173" width="11.375" style="31" customWidth="1"/>
    <col min="7174" max="7174" width="11.25" style="31" customWidth="1"/>
    <col min="7175" max="7424" width="8.25" style="31"/>
    <col min="7425" max="7425" width="8.125" style="31" customWidth="1"/>
    <col min="7426" max="7426" width="34.125" style="31" customWidth="1"/>
    <col min="7427" max="7427" width="8.375" style="31" customWidth="1"/>
    <col min="7428" max="7428" width="7.75" style="31" customWidth="1"/>
    <col min="7429" max="7429" width="11.375" style="31" customWidth="1"/>
    <col min="7430" max="7430" width="11.25" style="31" customWidth="1"/>
    <col min="7431" max="7680" width="8.25" style="31"/>
    <col min="7681" max="7681" width="8.125" style="31" customWidth="1"/>
    <col min="7682" max="7682" width="34.125" style="31" customWidth="1"/>
    <col min="7683" max="7683" width="8.375" style="31" customWidth="1"/>
    <col min="7684" max="7684" width="7.75" style="31" customWidth="1"/>
    <col min="7685" max="7685" width="11.375" style="31" customWidth="1"/>
    <col min="7686" max="7686" width="11.25" style="31" customWidth="1"/>
    <col min="7687" max="7936" width="8.25" style="31"/>
    <col min="7937" max="7937" width="8.125" style="31" customWidth="1"/>
    <col min="7938" max="7938" width="34.125" style="31" customWidth="1"/>
    <col min="7939" max="7939" width="8.375" style="31" customWidth="1"/>
    <col min="7940" max="7940" width="7.75" style="31" customWidth="1"/>
    <col min="7941" max="7941" width="11.375" style="31" customWidth="1"/>
    <col min="7942" max="7942" width="11.25" style="31" customWidth="1"/>
    <col min="7943" max="8192" width="8.25" style="31"/>
    <col min="8193" max="8193" width="8.125" style="31" customWidth="1"/>
    <col min="8194" max="8194" width="34.125" style="31" customWidth="1"/>
    <col min="8195" max="8195" width="8.375" style="31" customWidth="1"/>
    <col min="8196" max="8196" width="7.75" style="31" customWidth="1"/>
    <col min="8197" max="8197" width="11.375" style="31" customWidth="1"/>
    <col min="8198" max="8198" width="11.25" style="31" customWidth="1"/>
    <col min="8199" max="8448" width="8.25" style="31"/>
    <col min="8449" max="8449" width="8.125" style="31" customWidth="1"/>
    <col min="8450" max="8450" width="34.125" style="31" customWidth="1"/>
    <col min="8451" max="8451" width="8.375" style="31" customWidth="1"/>
    <col min="8452" max="8452" width="7.75" style="31" customWidth="1"/>
    <col min="8453" max="8453" width="11.375" style="31" customWidth="1"/>
    <col min="8454" max="8454" width="11.25" style="31" customWidth="1"/>
    <col min="8455" max="8704" width="8.25" style="31"/>
    <col min="8705" max="8705" width="8.125" style="31" customWidth="1"/>
    <col min="8706" max="8706" width="34.125" style="31" customWidth="1"/>
    <col min="8707" max="8707" width="8.375" style="31" customWidth="1"/>
    <col min="8708" max="8708" width="7.75" style="31" customWidth="1"/>
    <col min="8709" max="8709" width="11.375" style="31" customWidth="1"/>
    <col min="8710" max="8710" width="11.25" style="31" customWidth="1"/>
    <col min="8711" max="8960" width="8.25" style="31"/>
    <col min="8961" max="8961" width="8.125" style="31" customWidth="1"/>
    <col min="8962" max="8962" width="34.125" style="31" customWidth="1"/>
    <col min="8963" max="8963" width="8.375" style="31" customWidth="1"/>
    <col min="8964" max="8964" width="7.75" style="31" customWidth="1"/>
    <col min="8965" max="8965" width="11.375" style="31" customWidth="1"/>
    <col min="8966" max="8966" width="11.25" style="31" customWidth="1"/>
    <col min="8967" max="9216" width="8.25" style="31"/>
    <col min="9217" max="9217" width="8.125" style="31" customWidth="1"/>
    <col min="9218" max="9218" width="34.125" style="31" customWidth="1"/>
    <col min="9219" max="9219" width="8.375" style="31" customWidth="1"/>
    <col min="9220" max="9220" width="7.75" style="31" customWidth="1"/>
    <col min="9221" max="9221" width="11.375" style="31" customWidth="1"/>
    <col min="9222" max="9222" width="11.25" style="31" customWidth="1"/>
    <col min="9223" max="9472" width="8.25" style="31"/>
    <col min="9473" max="9473" width="8.125" style="31" customWidth="1"/>
    <col min="9474" max="9474" width="34.125" style="31" customWidth="1"/>
    <col min="9475" max="9475" width="8.375" style="31" customWidth="1"/>
    <col min="9476" max="9476" width="7.75" style="31" customWidth="1"/>
    <col min="9477" max="9477" width="11.375" style="31" customWidth="1"/>
    <col min="9478" max="9478" width="11.25" style="31" customWidth="1"/>
    <col min="9479" max="9728" width="8.25" style="31"/>
    <col min="9729" max="9729" width="8.125" style="31" customWidth="1"/>
    <col min="9730" max="9730" width="34.125" style="31" customWidth="1"/>
    <col min="9731" max="9731" width="8.375" style="31" customWidth="1"/>
    <col min="9732" max="9732" width="7.75" style="31" customWidth="1"/>
    <col min="9733" max="9733" width="11.375" style="31" customWidth="1"/>
    <col min="9734" max="9734" width="11.25" style="31" customWidth="1"/>
    <col min="9735" max="9984" width="8.25" style="31"/>
    <col min="9985" max="9985" width="8.125" style="31" customWidth="1"/>
    <col min="9986" max="9986" width="34.125" style="31" customWidth="1"/>
    <col min="9987" max="9987" width="8.375" style="31" customWidth="1"/>
    <col min="9988" max="9988" width="7.75" style="31" customWidth="1"/>
    <col min="9989" max="9989" width="11.375" style="31" customWidth="1"/>
    <col min="9990" max="9990" width="11.25" style="31" customWidth="1"/>
    <col min="9991" max="10240" width="8.25" style="31"/>
    <col min="10241" max="10241" width="8.125" style="31" customWidth="1"/>
    <col min="10242" max="10242" width="34.125" style="31" customWidth="1"/>
    <col min="10243" max="10243" width="8.375" style="31" customWidth="1"/>
    <col min="10244" max="10244" width="7.75" style="31" customWidth="1"/>
    <col min="10245" max="10245" width="11.375" style="31" customWidth="1"/>
    <col min="10246" max="10246" width="11.25" style="31" customWidth="1"/>
    <col min="10247" max="10496" width="8.25" style="31"/>
    <col min="10497" max="10497" width="8.125" style="31" customWidth="1"/>
    <col min="10498" max="10498" width="34.125" style="31" customWidth="1"/>
    <col min="10499" max="10499" width="8.375" style="31" customWidth="1"/>
    <col min="10500" max="10500" width="7.75" style="31" customWidth="1"/>
    <col min="10501" max="10501" width="11.375" style="31" customWidth="1"/>
    <col min="10502" max="10502" width="11.25" style="31" customWidth="1"/>
    <col min="10503" max="10752" width="8.25" style="31"/>
    <col min="10753" max="10753" width="8.125" style="31" customWidth="1"/>
    <col min="10754" max="10754" width="34.125" style="31" customWidth="1"/>
    <col min="10755" max="10755" width="8.375" style="31" customWidth="1"/>
    <col min="10756" max="10756" width="7.75" style="31" customWidth="1"/>
    <col min="10757" max="10757" width="11.375" style="31" customWidth="1"/>
    <col min="10758" max="10758" width="11.25" style="31" customWidth="1"/>
    <col min="10759" max="11008" width="8.25" style="31"/>
    <col min="11009" max="11009" width="8.125" style="31" customWidth="1"/>
    <col min="11010" max="11010" width="34.125" style="31" customWidth="1"/>
    <col min="11011" max="11011" width="8.375" style="31" customWidth="1"/>
    <col min="11012" max="11012" width="7.75" style="31" customWidth="1"/>
    <col min="11013" max="11013" width="11.375" style="31" customWidth="1"/>
    <col min="11014" max="11014" width="11.25" style="31" customWidth="1"/>
    <col min="11015" max="11264" width="8.25" style="31"/>
    <col min="11265" max="11265" width="8.125" style="31" customWidth="1"/>
    <col min="11266" max="11266" width="34.125" style="31" customWidth="1"/>
    <col min="11267" max="11267" width="8.375" style="31" customWidth="1"/>
    <col min="11268" max="11268" width="7.75" style="31" customWidth="1"/>
    <col min="11269" max="11269" width="11.375" style="31" customWidth="1"/>
    <col min="11270" max="11270" width="11.25" style="31" customWidth="1"/>
    <col min="11271" max="11520" width="8.25" style="31"/>
    <col min="11521" max="11521" width="8.125" style="31" customWidth="1"/>
    <col min="11522" max="11522" width="34.125" style="31" customWidth="1"/>
    <col min="11523" max="11523" width="8.375" style="31" customWidth="1"/>
    <col min="11524" max="11524" width="7.75" style="31" customWidth="1"/>
    <col min="11525" max="11525" width="11.375" style="31" customWidth="1"/>
    <col min="11526" max="11526" width="11.25" style="31" customWidth="1"/>
    <col min="11527" max="11776" width="8.25" style="31"/>
    <col min="11777" max="11777" width="8.125" style="31" customWidth="1"/>
    <col min="11778" max="11778" width="34.125" style="31" customWidth="1"/>
    <col min="11779" max="11779" width="8.375" style="31" customWidth="1"/>
    <col min="11780" max="11780" width="7.75" style="31" customWidth="1"/>
    <col min="11781" max="11781" width="11.375" style="31" customWidth="1"/>
    <col min="11782" max="11782" width="11.25" style="31" customWidth="1"/>
    <col min="11783" max="12032" width="8.25" style="31"/>
    <col min="12033" max="12033" width="8.125" style="31" customWidth="1"/>
    <col min="12034" max="12034" width="34.125" style="31" customWidth="1"/>
    <col min="12035" max="12035" width="8.375" style="31" customWidth="1"/>
    <col min="12036" max="12036" width="7.75" style="31" customWidth="1"/>
    <col min="12037" max="12037" width="11.375" style="31" customWidth="1"/>
    <col min="12038" max="12038" width="11.25" style="31" customWidth="1"/>
    <col min="12039" max="12288" width="8.25" style="31"/>
    <col min="12289" max="12289" width="8.125" style="31" customWidth="1"/>
    <col min="12290" max="12290" width="34.125" style="31" customWidth="1"/>
    <col min="12291" max="12291" width="8.375" style="31" customWidth="1"/>
    <col min="12292" max="12292" width="7.75" style="31" customWidth="1"/>
    <col min="12293" max="12293" width="11.375" style="31" customWidth="1"/>
    <col min="12294" max="12294" width="11.25" style="31" customWidth="1"/>
    <col min="12295" max="12544" width="8.25" style="31"/>
    <col min="12545" max="12545" width="8.125" style="31" customWidth="1"/>
    <col min="12546" max="12546" width="34.125" style="31" customWidth="1"/>
    <col min="12547" max="12547" width="8.375" style="31" customWidth="1"/>
    <col min="12548" max="12548" width="7.75" style="31" customWidth="1"/>
    <col min="12549" max="12549" width="11.375" style="31" customWidth="1"/>
    <col min="12550" max="12550" width="11.25" style="31" customWidth="1"/>
    <col min="12551" max="12800" width="8.25" style="31"/>
    <col min="12801" max="12801" width="8.125" style="31" customWidth="1"/>
    <col min="12802" max="12802" width="34.125" style="31" customWidth="1"/>
    <col min="12803" max="12803" width="8.375" style="31" customWidth="1"/>
    <col min="12804" max="12804" width="7.75" style="31" customWidth="1"/>
    <col min="12805" max="12805" width="11.375" style="31" customWidth="1"/>
    <col min="12806" max="12806" width="11.25" style="31" customWidth="1"/>
    <col min="12807" max="13056" width="8.25" style="31"/>
    <col min="13057" max="13057" width="8.125" style="31" customWidth="1"/>
    <col min="13058" max="13058" width="34.125" style="31" customWidth="1"/>
    <col min="13059" max="13059" width="8.375" style="31" customWidth="1"/>
    <col min="13060" max="13060" width="7.75" style="31" customWidth="1"/>
    <col min="13061" max="13061" width="11.375" style="31" customWidth="1"/>
    <col min="13062" max="13062" width="11.25" style="31" customWidth="1"/>
    <col min="13063" max="13312" width="8.25" style="31"/>
    <col min="13313" max="13313" width="8.125" style="31" customWidth="1"/>
    <col min="13314" max="13314" width="34.125" style="31" customWidth="1"/>
    <col min="13315" max="13315" width="8.375" style="31" customWidth="1"/>
    <col min="13316" max="13316" width="7.75" style="31" customWidth="1"/>
    <col min="13317" max="13317" width="11.375" style="31" customWidth="1"/>
    <col min="13318" max="13318" width="11.25" style="31" customWidth="1"/>
    <col min="13319" max="13568" width="8.25" style="31"/>
    <col min="13569" max="13569" width="8.125" style="31" customWidth="1"/>
    <col min="13570" max="13570" width="34.125" style="31" customWidth="1"/>
    <col min="13571" max="13571" width="8.375" style="31" customWidth="1"/>
    <col min="13572" max="13572" width="7.75" style="31" customWidth="1"/>
    <col min="13573" max="13573" width="11.375" style="31" customWidth="1"/>
    <col min="13574" max="13574" width="11.25" style="31" customWidth="1"/>
    <col min="13575" max="13824" width="8.25" style="31"/>
    <col min="13825" max="13825" width="8.125" style="31" customWidth="1"/>
    <col min="13826" max="13826" width="34.125" style="31" customWidth="1"/>
    <col min="13827" max="13827" width="8.375" style="31" customWidth="1"/>
    <col min="13828" max="13828" width="7.75" style="31" customWidth="1"/>
    <col min="13829" max="13829" width="11.375" style="31" customWidth="1"/>
    <col min="13830" max="13830" width="11.25" style="31" customWidth="1"/>
    <col min="13831" max="14080" width="8.25" style="31"/>
    <col min="14081" max="14081" width="8.125" style="31" customWidth="1"/>
    <col min="14082" max="14082" width="34.125" style="31" customWidth="1"/>
    <col min="14083" max="14083" width="8.375" style="31" customWidth="1"/>
    <col min="14084" max="14084" width="7.75" style="31" customWidth="1"/>
    <col min="14085" max="14085" width="11.375" style="31" customWidth="1"/>
    <col min="14086" max="14086" width="11.25" style="31" customWidth="1"/>
    <col min="14087" max="14336" width="8.25" style="31"/>
    <col min="14337" max="14337" width="8.125" style="31" customWidth="1"/>
    <col min="14338" max="14338" width="34.125" style="31" customWidth="1"/>
    <col min="14339" max="14339" width="8.375" style="31" customWidth="1"/>
    <col min="14340" max="14340" width="7.75" style="31" customWidth="1"/>
    <col min="14341" max="14341" width="11.375" style="31" customWidth="1"/>
    <col min="14342" max="14342" width="11.25" style="31" customWidth="1"/>
    <col min="14343" max="14592" width="8.25" style="31"/>
    <col min="14593" max="14593" width="8.125" style="31" customWidth="1"/>
    <col min="14594" max="14594" width="34.125" style="31" customWidth="1"/>
    <col min="14595" max="14595" width="8.375" style="31" customWidth="1"/>
    <col min="14596" max="14596" width="7.75" style="31" customWidth="1"/>
    <col min="14597" max="14597" width="11.375" style="31" customWidth="1"/>
    <col min="14598" max="14598" width="11.25" style="31" customWidth="1"/>
    <col min="14599" max="14848" width="8.25" style="31"/>
    <col min="14849" max="14849" width="8.125" style="31" customWidth="1"/>
    <col min="14850" max="14850" width="34.125" style="31" customWidth="1"/>
    <col min="14851" max="14851" width="8.375" style="31" customWidth="1"/>
    <col min="14852" max="14852" width="7.75" style="31" customWidth="1"/>
    <col min="14853" max="14853" width="11.375" style="31" customWidth="1"/>
    <col min="14854" max="14854" width="11.25" style="31" customWidth="1"/>
    <col min="14855" max="15104" width="8.25" style="31"/>
    <col min="15105" max="15105" width="8.125" style="31" customWidth="1"/>
    <col min="15106" max="15106" width="34.125" style="31" customWidth="1"/>
    <col min="15107" max="15107" width="8.375" style="31" customWidth="1"/>
    <col min="15108" max="15108" width="7.75" style="31" customWidth="1"/>
    <col min="15109" max="15109" width="11.375" style="31" customWidth="1"/>
    <col min="15110" max="15110" width="11.25" style="31" customWidth="1"/>
    <col min="15111" max="15360" width="8.25" style="31"/>
    <col min="15361" max="15361" width="8.125" style="31" customWidth="1"/>
    <col min="15362" max="15362" width="34.125" style="31" customWidth="1"/>
    <col min="15363" max="15363" width="8.375" style="31" customWidth="1"/>
    <col min="15364" max="15364" width="7.75" style="31" customWidth="1"/>
    <col min="15365" max="15365" width="11.375" style="31" customWidth="1"/>
    <col min="15366" max="15366" width="11.25" style="31" customWidth="1"/>
    <col min="15367" max="15616" width="8.25" style="31"/>
    <col min="15617" max="15617" width="8.125" style="31" customWidth="1"/>
    <col min="15618" max="15618" width="34.125" style="31" customWidth="1"/>
    <col min="15619" max="15619" width="8.375" style="31" customWidth="1"/>
    <col min="15620" max="15620" width="7.75" style="31" customWidth="1"/>
    <col min="15621" max="15621" width="11.375" style="31" customWidth="1"/>
    <col min="15622" max="15622" width="11.25" style="31" customWidth="1"/>
    <col min="15623" max="15872" width="8.25" style="31"/>
    <col min="15873" max="15873" width="8.125" style="31" customWidth="1"/>
    <col min="15874" max="15874" width="34.125" style="31" customWidth="1"/>
    <col min="15875" max="15875" width="8.375" style="31" customWidth="1"/>
    <col min="15876" max="15876" width="7.75" style="31" customWidth="1"/>
    <col min="15877" max="15877" width="11.375" style="31" customWidth="1"/>
    <col min="15878" max="15878" width="11.25" style="31" customWidth="1"/>
    <col min="15879" max="16128" width="8.25" style="31"/>
    <col min="16129" max="16129" width="8.125" style="31" customWidth="1"/>
    <col min="16130" max="16130" width="34.125" style="31" customWidth="1"/>
    <col min="16131" max="16131" width="8.375" style="31" customWidth="1"/>
    <col min="16132" max="16132" width="7.75" style="31" customWidth="1"/>
    <col min="16133" max="16133" width="11.375" style="31" customWidth="1"/>
    <col min="16134" max="16134" width="11.25" style="31" customWidth="1"/>
    <col min="16135" max="16384" width="8.25" style="31"/>
  </cols>
  <sheetData>
    <row r="1" spans="1:18" ht="19.5" x14ac:dyDescent="0.3">
      <c r="A1" s="288" t="s">
        <v>160</v>
      </c>
      <c r="B1" s="288"/>
      <c r="C1" s="288"/>
      <c r="D1" s="288"/>
      <c r="E1" s="288"/>
      <c r="F1" s="288"/>
      <c r="G1" s="288"/>
    </row>
    <row r="2" spans="1:18" ht="19.5" x14ac:dyDescent="0.3">
      <c r="A2" s="41" t="s">
        <v>179</v>
      </c>
      <c r="B2" s="164"/>
      <c r="C2" s="8"/>
      <c r="D2" s="28"/>
      <c r="E2" s="23"/>
      <c r="F2" s="23"/>
      <c r="G2" s="9"/>
    </row>
    <row r="3" spans="1:18" ht="19.5" x14ac:dyDescent="0.3">
      <c r="A3" s="37" t="s">
        <v>173</v>
      </c>
      <c r="B3" s="164"/>
      <c r="C3" s="8"/>
      <c r="D3" s="28"/>
      <c r="E3" s="23"/>
      <c r="F3" s="23"/>
      <c r="G3" s="9"/>
    </row>
    <row r="5" spans="1:18" s="34" customFormat="1" x14ac:dyDescent="0.3">
      <c r="A5" s="68" t="s">
        <v>172</v>
      </c>
      <c r="B5" s="18" t="s">
        <v>1</v>
      </c>
      <c r="C5" s="257" t="s">
        <v>7</v>
      </c>
      <c r="D5" s="258"/>
      <c r="E5" s="52" t="s">
        <v>3</v>
      </c>
      <c r="F5" s="53" t="s">
        <v>175</v>
      </c>
      <c r="G5" s="262" t="s">
        <v>158</v>
      </c>
      <c r="H5" s="262"/>
      <c r="I5" s="262"/>
      <c r="J5" s="262"/>
      <c r="K5" s="262"/>
      <c r="L5" s="262"/>
      <c r="M5" s="262"/>
      <c r="N5" s="262"/>
      <c r="O5" s="262"/>
      <c r="P5" s="262"/>
      <c r="Q5" s="262" t="s">
        <v>159</v>
      </c>
      <c r="R5" s="262" t="s">
        <v>20</v>
      </c>
    </row>
    <row r="6" spans="1:18" s="34" customFormat="1" ht="131.25" x14ac:dyDescent="0.3">
      <c r="A6" s="69"/>
      <c r="B6" s="19"/>
      <c r="C6" s="20" t="s">
        <v>6</v>
      </c>
      <c r="D6" s="62" t="s">
        <v>7</v>
      </c>
      <c r="E6" s="54" t="s">
        <v>8</v>
      </c>
      <c r="F6" s="55" t="s">
        <v>8</v>
      </c>
      <c r="G6" s="263" t="s">
        <v>154</v>
      </c>
      <c r="H6" s="263" t="s">
        <v>163</v>
      </c>
      <c r="I6" s="263" t="s">
        <v>164</v>
      </c>
      <c r="J6" s="263" t="s">
        <v>165</v>
      </c>
      <c r="K6" s="263" t="s">
        <v>166</v>
      </c>
      <c r="L6" s="263" t="s">
        <v>167</v>
      </c>
      <c r="M6" s="263" t="s">
        <v>171</v>
      </c>
      <c r="N6" s="263" t="s">
        <v>168</v>
      </c>
      <c r="O6" s="263" t="s">
        <v>169</v>
      </c>
      <c r="P6" s="263" t="s">
        <v>170</v>
      </c>
      <c r="Q6" s="262"/>
      <c r="R6" s="262"/>
    </row>
    <row r="7" spans="1:18" s="151" customFormat="1" ht="42" x14ac:dyDescent="0.3">
      <c r="A7" s="294">
        <v>1</v>
      </c>
      <c r="B7" s="321" t="s">
        <v>62</v>
      </c>
      <c r="C7" s="311" t="s">
        <v>63</v>
      </c>
      <c r="D7" s="294">
        <v>1</v>
      </c>
      <c r="E7" s="322">
        <v>5163900</v>
      </c>
      <c r="F7" s="297">
        <v>5163900</v>
      </c>
      <c r="G7" s="290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</row>
    <row r="8" spans="1:18" s="151" customFormat="1" x14ac:dyDescent="0.3">
      <c r="A8" s="294">
        <v>2</v>
      </c>
      <c r="B8" s="323" t="s">
        <v>28</v>
      </c>
      <c r="C8" s="324" t="s">
        <v>10</v>
      </c>
      <c r="D8" s="324">
        <v>1</v>
      </c>
      <c r="E8" s="325">
        <v>770400</v>
      </c>
      <c r="F8" s="319">
        <f>D8*E8</f>
        <v>770400</v>
      </c>
      <c r="G8" s="290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</row>
    <row r="9" spans="1:18" x14ac:dyDescent="0.3">
      <c r="A9" s="294">
        <v>3</v>
      </c>
      <c r="B9" s="323" t="s">
        <v>29</v>
      </c>
      <c r="C9" s="324" t="s">
        <v>10</v>
      </c>
      <c r="D9" s="324">
        <v>1</v>
      </c>
      <c r="E9" s="325">
        <v>1444500</v>
      </c>
      <c r="F9" s="319">
        <f>D9*E9</f>
        <v>1444500</v>
      </c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</row>
    <row r="10" spans="1:18" s="79" customFormat="1" x14ac:dyDescent="0.3">
      <c r="A10" s="77"/>
      <c r="B10" s="80" t="s">
        <v>90</v>
      </c>
      <c r="C10" s="20"/>
      <c r="D10" s="77"/>
      <c r="E10" s="78"/>
      <c r="F10" s="78">
        <f>SUM(F7:F9)</f>
        <v>7378800</v>
      </c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</row>
    <row r="13" spans="1:18" x14ac:dyDescent="0.3">
      <c r="K13" s="125" t="s">
        <v>187</v>
      </c>
    </row>
    <row r="14" spans="1:18" x14ac:dyDescent="0.3">
      <c r="K14" s="125" t="s">
        <v>188</v>
      </c>
    </row>
    <row r="15" spans="1:18" x14ac:dyDescent="0.3">
      <c r="K15" s="125" t="s">
        <v>186</v>
      </c>
    </row>
  </sheetData>
  <mergeCells count="5">
    <mergeCell ref="Q5:Q6"/>
    <mergeCell ref="R5:R6"/>
    <mergeCell ref="C5:D5"/>
    <mergeCell ref="A1:G1"/>
    <mergeCell ref="G5:P5"/>
  </mergeCells>
  <pageMargins left="0.45" right="0.2" top="0.75" bottom="0.75" header="0.3" footer="0.3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43C2B-92A5-49AC-BCAB-FC53ED4D50F9}">
  <dimension ref="A1:R14"/>
  <sheetViews>
    <sheetView topLeftCell="A13" workbookViewId="0">
      <selection activeCell="K12" sqref="K12:K14"/>
    </sheetView>
  </sheetViews>
  <sheetFormatPr defaultColWidth="8.75" defaultRowHeight="18.75" x14ac:dyDescent="0.55000000000000004"/>
  <cols>
    <col min="1" max="1" width="4.125" style="122" customWidth="1"/>
    <col min="2" max="2" width="36" style="94" customWidth="1"/>
    <col min="3" max="3" width="5.75" style="94" customWidth="1"/>
    <col min="4" max="4" width="5.125" style="94" customWidth="1"/>
    <col min="5" max="5" width="10.625" style="23" hidden="1" customWidth="1"/>
    <col min="6" max="6" width="10.875" style="23" customWidth="1"/>
    <col min="7" max="7" width="9.125" style="123" customWidth="1"/>
    <col min="8" max="8" width="0" style="94" hidden="1" customWidth="1"/>
    <col min="9" max="17" width="8.75" style="94"/>
    <col min="18" max="18" width="9.5" style="94" customWidth="1"/>
    <col min="19" max="16384" width="8.75" style="94"/>
  </cols>
  <sheetData>
    <row r="1" spans="1:18" s="45" customFormat="1" x14ac:dyDescent="0.55000000000000004">
      <c r="A1" s="288" t="s">
        <v>160</v>
      </c>
      <c r="B1" s="288"/>
      <c r="C1" s="288"/>
      <c r="D1" s="288"/>
      <c r="E1" s="288"/>
      <c r="F1" s="288"/>
      <c r="G1" s="288"/>
    </row>
    <row r="2" spans="1:18" s="167" customFormat="1" x14ac:dyDescent="0.55000000000000004">
      <c r="A2" s="41" t="s">
        <v>178</v>
      </c>
      <c r="B2" s="164"/>
      <c r="C2" s="8"/>
      <c r="D2" s="28"/>
      <c r="E2" s="23"/>
      <c r="F2" s="23"/>
      <c r="G2" s="9"/>
    </row>
    <row r="3" spans="1:18" s="45" customFormat="1" x14ac:dyDescent="0.55000000000000004">
      <c r="A3" s="37" t="s">
        <v>173</v>
      </c>
      <c r="B3" s="164"/>
      <c r="C3" s="8"/>
      <c r="D3" s="28"/>
      <c r="E3" s="23"/>
      <c r="F3" s="23"/>
      <c r="G3" s="9"/>
    </row>
    <row r="4" spans="1:18" s="45" customFormat="1" x14ac:dyDescent="0.55000000000000004">
      <c r="A4" s="41"/>
      <c r="B4" s="164"/>
      <c r="C4" s="8"/>
      <c r="D4" s="8"/>
      <c r="E4" s="23"/>
      <c r="F4" s="85"/>
      <c r="G4" s="83"/>
    </row>
    <row r="5" spans="1:18" s="8" customFormat="1" x14ac:dyDescent="0.55000000000000004">
      <c r="A5" s="42" t="s">
        <v>172</v>
      </c>
      <c r="B5" s="11" t="s">
        <v>1</v>
      </c>
      <c r="C5" s="249" t="s">
        <v>7</v>
      </c>
      <c r="D5" s="249"/>
      <c r="E5" s="24" t="s">
        <v>3</v>
      </c>
      <c r="F5" s="24" t="s">
        <v>175</v>
      </c>
      <c r="G5" s="262" t="s">
        <v>158</v>
      </c>
      <c r="H5" s="262"/>
      <c r="I5" s="262"/>
      <c r="J5" s="262"/>
      <c r="K5" s="262"/>
      <c r="L5" s="262"/>
      <c r="M5" s="262"/>
      <c r="N5" s="262"/>
      <c r="O5" s="262"/>
      <c r="P5" s="262"/>
      <c r="Q5" s="262" t="s">
        <v>159</v>
      </c>
      <c r="R5" s="262" t="s">
        <v>20</v>
      </c>
    </row>
    <row r="6" spans="1:18" s="8" customFormat="1" ht="112.5" x14ac:dyDescent="0.55000000000000004">
      <c r="A6" s="43"/>
      <c r="B6" s="289"/>
      <c r="C6" s="247" t="s">
        <v>6</v>
      </c>
      <c r="D6" s="247" t="s">
        <v>7</v>
      </c>
      <c r="E6" s="25" t="s">
        <v>8</v>
      </c>
      <c r="F6" s="25" t="s">
        <v>8</v>
      </c>
      <c r="G6" s="263" t="s">
        <v>154</v>
      </c>
      <c r="H6" s="263" t="s">
        <v>163</v>
      </c>
      <c r="I6" s="263" t="s">
        <v>164</v>
      </c>
      <c r="J6" s="263" t="s">
        <v>165</v>
      </c>
      <c r="K6" s="263" t="s">
        <v>166</v>
      </c>
      <c r="L6" s="263" t="s">
        <v>167</v>
      </c>
      <c r="M6" s="263" t="s">
        <v>171</v>
      </c>
      <c r="N6" s="263" t="s">
        <v>168</v>
      </c>
      <c r="O6" s="263" t="s">
        <v>169</v>
      </c>
      <c r="P6" s="263" t="s">
        <v>170</v>
      </c>
      <c r="Q6" s="262"/>
      <c r="R6" s="262"/>
    </row>
    <row r="7" spans="1:18" s="149" customFormat="1" ht="37.5" x14ac:dyDescent="0.55000000000000004">
      <c r="A7" s="316">
        <v>1</v>
      </c>
      <c r="B7" s="280" t="s">
        <v>85</v>
      </c>
      <c r="C7" s="317" t="s">
        <v>13</v>
      </c>
      <c r="D7" s="317">
        <v>1</v>
      </c>
      <c r="E7" s="318">
        <f>640800</f>
        <v>640800</v>
      </c>
      <c r="F7" s="319">
        <f>D7*E7</f>
        <v>640800</v>
      </c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</row>
    <row r="8" spans="1:18" s="145" customFormat="1" ht="37.5" x14ac:dyDescent="0.55000000000000004">
      <c r="A8" s="316">
        <v>2</v>
      </c>
      <c r="B8" s="284" t="s">
        <v>86</v>
      </c>
      <c r="C8" s="317" t="s">
        <v>13</v>
      </c>
      <c r="D8" s="317">
        <f>1</f>
        <v>1</v>
      </c>
      <c r="E8" s="320">
        <f>1955300</f>
        <v>1955300</v>
      </c>
      <c r="F8" s="319">
        <f>D8*E8</f>
        <v>1955300</v>
      </c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</row>
    <row r="9" spans="1:18" s="45" customFormat="1" ht="22.5" customHeight="1" x14ac:dyDescent="0.55000000000000004">
      <c r="A9" s="250" t="s">
        <v>51</v>
      </c>
      <c r="B9" s="251"/>
      <c r="C9" s="251"/>
      <c r="D9" s="251"/>
      <c r="E9" s="252"/>
      <c r="F9" s="26">
        <f>SUM(F7:F8)</f>
        <v>2596100</v>
      </c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</row>
    <row r="12" spans="1:18" ht="21" x14ac:dyDescent="0.55000000000000004">
      <c r="K12" s="125" t="s">
        <v>187</v>
      </c>
    </row>
    <row r="13" spans="1:18" ht="21" x14ac:dyDescent="0.55000000000000004">
      <c r="K13" s="125" t="s">
        <v>188</v>
      </c>
    </row>
    <row r="14" spans="1:18" ht="21" x14ac:dyDescent="0.55000000000000004">
      <c r="K14" s="125" t="s">
        <v>186</v>
      </c>
    </row>
  </sheetData>
  <mergeCells count="6">
    <mergeCell ref="A1:G1"/>
    <mergeCell ref="G5:P5"/>
    <mergeCell ref="Q5:Q6"/>
    <mergeCell ref="R5:R6"/>
    <mergeCell ref="C5:D5"/>
    <mergeCell ref="A9:E9"/>
  </mergeCells>
  <pageMargins left="0.45" right="0.2" top="0.75" bottom="0.75" header="0.3" footer="0.3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AE610-3D20-49DF-B1FD-54B9AFDD8701}">
  <dimension ref="A1:L22"/>
  <sheetViews>
    <sheetView topLeftCell="A7" workbookViewId="0">
      <selection activeCell="G20" sqref="G20:G22"/>
    </sheetView>
  </sheetViews>
  <sheetFormatPr defaultColWidth="8.25" defaultRowHeight="21" x14ac:dyDescent="0.3"/>
  <cols>
    <col min="1" max="1" width="5.375" style="61" customWidth="1"/>
    <col min="2" max="2" width="37.125" style="17" customWidth="1"/>
    <col min="3" max="3" width="6.25" style="16" customWidth="1"/>
    <col min="4" max="4" width="5.625" style="61" customWidth="1"/>
    <col min="5" max="5" width="12.5" style="51" hidden="1" customWidth="1"/>
    <col min="6" max="6" width="13.25" style="51" customWidth="1"/>
    <col min="7" max="7" width="9.875" style="31" bestFit="1" customWidth="1"/>
    <col min="8" max="11" width="8.25" style="31"/>
    <col min="12" max="12" width="10.5" style="31" customWidth="1"/>
    <col min="13" max="255" width="8.25" style="31"/>
    <col min="256" max="256" width="8.125" style="31" customWidth="1"/>
    <col min="257" max="257" width="34.125" style="31" customWidth="1"/>
    <col min="258" max="258" width="8.375" style="31" customWidth="1"/>
    <col min="259" max="259" width="7.75" style="31" customWidth="1"/>
    <col min="260" max="260" width="11.375" style="31" customWidth="1"/>
    <col min="261" max="261" width="11.25" style="31" customWidth="1"/>
    <col min="262" max="511" width="8.25" style="31"/>
    <col min="512" max="512" width="8.125" style="31" customWidth="1"/>
    <col min="513" max="513" width="34.125" style="31" customWidth="1"/>
    <col min="514" max="514" width="8.375" style="31" customWidth="1"/>
    <col min="515" max="515" width="7.75" style="31" customWidth="1"/>
    <col min="516" max="516" width="11.375" style="31" customWidth="1"/>
    <col min="517" max="517" width="11.25" style="31" customWidth="1"/>
    <col min="518" max="767" width="8.25" style="31"/>
    <col min="768" max="768" width="8.125" style="31" customWidth="1"/>
    <col min="769" max="769" width="34.125" style="31" customWidth="1"/>
    <col min="770" max="770" width="8.375" style="31" customWidth="1"/>
    <col min="771" max="771" width="7.75" style="31" customWidth="1"/>
    <col min="772" max="772" width="11.375" style="31" customWidth="1"/>
    <col min="773" max="773" width="11.25" style="31" customWidth="1"/>
    <col min="774" max="1023" width="8.25" style="31"/>
    <col min="1024" max="1024" width="8.125" style="31" customWidth="1"/>
    <col min="1025" max="1025" width="34.125" style="31" customWidth="1"/>
    <col min="1026" max="1026" width="8.375" style="31" customWidth="1"/>
    <col min="1027" max="1027" width="7.75" style="31" customWidth="1"/>
    <col min="1028" max="1028" width="11.375" style="31" customWidth="1"/>
    <col min="1029" max="1029" width="11.25" style="31" customWidth="1"/>
    <col min="1030" max="1279" width="8.25" style="31"/>
    <col min="1280" max="1280" width="8.125" style="31" customWidth="1"/>
    <col min="1281" max="1281" width="34.125" style="31" customWidth="1"/>
    <col min="1282" max="1282" width="8.375" style="31" customWidth="1"/>
    <col min="1283" max="1283" width="7.75" style="31" customWidth="1"/>
    <col min="1284" max="1284" width="11.375" style="31" customWidth="1"/>
    <col min="1285" max="1285" width="11.25" style="31" customWidth="1"/>
    <col min="1286" max="1535" width="8.25" style="31"/>
    <col min="1536" max="1536" width="8.125" style="31" customWidth="1"/>
    <col min="1537" max="1537" width="34.125" style="31" customWidth="1"/>
    <col min="1538" max="1538" width="8.375" style="31" customWidth="1"/>
    <col min="1539" max="1539" width="7.75" style="31" customWidth="1"/>
    <col min="1540" max="1540" width="11.375" style="31" customWidth="1"/>
    <col min="1541" max="1541" width="11.25" style="31" customWidth="1"/>
    <col min="1542" max="1791" width="8.25" style="31"/>
    <col min="1792" max="1792" width="8.125" style="31" customWidth="1"/>
    <col min="1793" max="1793" width="34.125" style="31" customWidth="1"/>
    <col min="1794" max="1794" width="8.375" style="31" customWidth="1"/>
    <col min="1795" max="1795" width="7.75" style="31" customWidth="1"/>
    <col min="1796" max="1796" width="11.375" style="31" customWidth="1"/>
    <col min="1797" max="1797" width="11.25" style="31" customWidth="1"/>
    <col min="1798" max="2047" width="8.25" style="31"/>
    <col min="2048" max="2048" width="8.125" style="31" customWidth="1"/>
    <col min="2049" max="2049" width="34.125" style="31" customWidth="1"/>
    <col min="2050" max="2050" width="8.375" style="31" customWidth="1"/>
    <col min="2051" max="2051" width="7.75" style="31" customWidth="1"/>
    <col min="2052" max="2052" width="11.375" style="31" customWidth="1"/>
    <col min="2053" max="2053" width="11.25" style="31" customWidth="1"/>
    <col min="2054" max="2303" width="8.25" style="31"/>
    <col min="2304" max="2304" width="8.125" style="31" customWidth="1"/>
    <col min="2305" max="2305" width="34.125" style="31" customWidth="1"/>
    <col min="2306" max="2306" width="8.375" style="31" customWidth="1"/>
    <col min="2307" max="2307" width="7.75" style="31" customWidth="1"/>
    <col min="2308" max="2308" width="11.375" style="31" customWidth="1"/>
    <col min="2309" max="2309" width="11.25" style="31" customWidth="1"/>
    <col min="2310" max="2559" width="8.25" style="31"/>
    <col min="2560" max="2560" width="8.125" style="31" customWidth="1"/>
    <col min="2561" max="2561" width="34.125" style="31" customWidth="1"/>
    <col min="2562" max="2562" width="8.375" style="31" customWidth="1"/>
    <col min="2563" max="2563" width="7.75" style="31" customWidth="1"/>
    <col min="2564" max="2564" width="11.375" style="31" customWidth="1"/>
    <col min="2565" max="2565" width="11.25" style="31" customWidth="1"/>
    <col min="2566" max="2815" width="8.25" style="31"/>
    <col min="2816" max="2816" width="8.125" style="31" customWidth="1"/>
    <col min="2817" max="2817" width="34.125" style="31" customWidth="1"/>
    <col min="2818" max="2818" width="8.375" style="31" customWidth="1"/>
    <col min="2819" max="2819" width="7.75" style="31" customWidth="1"/>
    <col min="2820" max="2820" width="11.375" style="31" customWidth="1"/>
    <col min="2821" max="2821" width="11.25" style="31" customWidth="1"/>
    <col min="2822" max="3071" width="8.25" style="31"/>
    <col min="3072" max="3072" width="8.125" style="31" customWidth="1"/>
    <col min="3073" max="3073" width="34.125" style="31" customWidth="1"/>
    <col min="3074" max="3074" width="8.375" style="31" customWidth="1"/>
    <col min="3075" max="3075" width="7.75" style="31" customWidth="1"/>
    <col min="3076" max="3076" width="11.375" style="31" customWidth="1"/>
    <col min="3077" max="3077" width="11.25" style="31" customWidth="1"/>
    <col min="3078" max="3327" width="8.25" style="31"/>
    <col min="3328" max="3328" width="8.125" style="31" customWidth="1"/>
    <col min="3329" max="3329" width="34.125" style="31" customWidth="1"/>
    <col min="3330" max="3330" width="8.375" style="31" customWidth="1"/>
    <col min="3331" max="3331" width="7.75" style="31" customWidth="1"/>
    <col min="3332" max="3332" width="11.375" style="31" customWidth="1"/>
    <col min="3333" max="3333" width="11.25" style="31" customWidth="1"/>
    <col min="3334" max="3583" width="8.25" style="31"/>
    <col min="3584" max="3584" width="8.125" style="31" customWidth="1"/>
    <col min="3585" max="3585" width="34.125" style="31" customWidth="1"/>
    <col min="3586" max="3586" width="8.375" style="31" customWidth="1"/>
    <col min="3587" max="3587" width="7.75" style="31" customWidth="1"/>
    <col min="3588" max="3588" width="11.375" style="31" customWidth="1"/>
    <col min="3589" max="3589" width="11.25" style="31" customWidth="1"/>
    <col min="3590" max="3839" width="8.25" style="31"/>
    <col min="3840" max="3840" width="8.125" style="31" customWidth="1"/>
    <col min="3841" max="3841" width="34.125" style="31" customWidth="1"/>
    <col min="3842" max="3842" width="8.375" style="31" customWidth="1"/>
    <col min="3843" max="3843" width="7.75" style="31" customWidth="1"/>
    <col min="3844" max="3844" width="11.375" style="31" customWidth="1"/>
    <col min="3845" max="3845" width="11.25" style="31" customWidth="1"/>
    <col min="3846" max="4095" width="8.25" style="31"/>
    <col min="4096" max="4096" width="8.125" style="31" customWidth="1"/>
    <col min="4097" max="4097" width="34.125" style="31" customWidth="1"/>
    <col min="4098" max="4098" width="8.375" style="31" customWidth="1"/>
    <col min="4099" max="4099" width="7.75" style="31" customWidth="1"/>
    <col min="4100" max="4100" width="11.375" style="31" customWidth="1"/>
    <col min="4101" max="4101" width="11.25" style="31" customWidth="1"/>
    <col min="4102" max="4351" width="8.25" style="31"/>
    <col min="4352" max="4352" width="8.125" style="31" customWidth="1"/>
    <col min="4353" max="4353" width="34.125" style="31" customWidth="1"/>
    <col min="4354" max="4354" width="8.375" style="31" customWidth="1"/>
    <col min="4355" max="4355" width="7.75" style="31" customWidth="1"/>
    <col min="4356" max="4356" width="11.375" style="31" customWidth="1"/>
    <col min="4357" max="4357" width="11.25" style="31" customWidth="1"/>
    <col min="4358" max="4607" width="8.25" style="31"/>
    <col min="4608" max="4608" width="8.125" style="31" customWidth="1"/>
    <col min="4609" max="4609" width="34.125" style="31" customWidth="1"/>
    <col min="4610" max="4610" width="8.375" style="31" customWidth="1"/>
    <col min="4611" max="4611" width="7.75" style="31" customWidth="1"/>
    <col min="4612" max="4612" width="11.375" style="31" customWidth="1"/>
    <col min="4613" max="4613" width="11.25" style="31" customWidth="1"/>
    <col min="4614" max="4863" width="8.25" style="31"/>
    <col min="4864" max="4864" width="8.125" style="31" customWidth="1"/>
    <col min="4865" max="4865" width="34.125" style="31" customWidth="1"/>
    <col min="4866" max="4866" width="8.375" style="31" customWidth="1"/>
    <col min="4867" max="4867" width="7.75" style="31" customWidth="1"/>
    <col min="4868" max="4868" width="11.375" style="31" customWidth="1"/>
    <col min="4869" max="4869" width="11.25" style="31" customWidth="1"/>
    <col min="4870" max="5119" width="8.25" style="31"/>
    <col min="5120" max="5120" width="8.125" style="31" customWidth="1"/>
    <col min="5121" max="5121" width="34.125" style="31" customWidth="1"/>
    <col min="5122" max="5122" width="8.375" style="31" customWidth="1"/>
    <col min="5123" max="5123" width="7.75" style="31" customWidth="1"/>
    <col min="5124" max="5124" width="11.375" style="31" customWidth="1"/>
    <col min="5125" max="5125" width="11.25" style="31" customWidth="1"/>
    <col min="5126" max="5375" width="8.25" style="31"/>
    <col min="5376" max="5376" width="8.125" style="31" customWidth="1"/>
    <col min="5377" max="5377" width="34.125" style="31" customWidth="1"/>
    <col min="5378" max="5378" width="8.375" style="31" customWidth="1"/>
    <col min="5379" max="5379" width="7.75" style="31" customWidth="1"/>
    <col min="5380" max="5380" width="11.375" style="31" customWidth="1"/>
    <col min="5381" max="5381" width="11.25" style="31" customWidth="1"/>
    <col min="5382" max="5631" width="8.25" style="31"/>
    <col min="5632" max="5632" width="8.125" style="31" customWidth="1"/>
    <col min="5633" max="5633" width="34.125" style="31" customWidth="1"/>
    <col min="5634" max="5634" width="8.375" style="31" customWidth="1"/>
    <col min="5635" max="5635" width="7.75" style="31" customWidth="1"/>
    <col min="5636" max="5636" width="11.375" style="31" customWidth="1"/>
    <col min="5637" max="5637" width="11.25" style="31" customWidth="1"/>
    <col min="5638" max="5887" width="8.25" style="31"/>
    <col min="5888" max="5888" width="8.125" style="31" customWidth="1"/>
    <col min="5889" max="5889" width="34.125" style="31" customWidth="1"/>
    <col min="5890" max="5890" width="8.375" style="31" customWidth="1"/>
    <col min="5891" max="5891" width="7.75" style="31" customWidth="1"/>
    <col min="5892" max="5892" width="11.375" style="31" customWidth="1"/>
    <col min="5893" max="5893" width="11.25" style="31" customWidth="1"/>
    <col min="5894" max="6143" width="8.25" style="31"/>
    <col min="6144" max="6144" width="8.125" style="31" customWidth="1"/>
    <col min="6145" max="6145" width="34.125" style="31" customWidth="1"/>
    <col min="6146" max="6146" width="8.375" style="31" customWidth="1"/>
    <col min="6147" max="6147" width="7.75" style="31" customWidth="1"/>
    <col min="6148" max="6148" width="11.375" style="31" customWidth="1"/>
    <col min="6149" max="6149" width="11.25" style="31" customWidth="1"/>
    <col min="6150" max="6399" width="8.25" style="31"/>
    <col min="6400" max="6400" width="8.125" style="31" customWidth="1"/>
    <col min="6401" max="6401" width="34.125" style="31" customWidth="1"/>
    <col min="6402" max="6402" width="8.375" style="31" customWidth="1"/>
    <col min="6403" max="6403" width="7.75" style="31" customWidth="1"/>
    <col min="6404" max="6404" width="11.375" style="31" customWidth="1"/>
    <col min="6405" max="6405" width="11.25" style="31" customWidth="1"/>
    <col min="6406" max="6655" width="8.25" style="31"/>
    <col min="6656" max="6656" width="8.125" style="31" customWidth="1"/>
    <col min="6657" max="6657" width="34.125" style="31" customWidth="1"/>
    <col min="6658" max="6658" width="8.375" style="31" customWidth="1"/>
    <col min="6659" max="6659" width="7.75" style="31" customWidth="1"/>
    <col min="6660" max="6660" width="11.375" style="31" customWidth="1"/>
    <col min="6661" max="6661" width="11.25" style="31" customWidth="1"/>
    <col min="6662" max="6911" width="8.25" style="31"/>
    <col min="6912" max="6912" width="8.125" style="31" customWidth="1"/>
    <col min="6913" max="6913" width="34.125" style="31" customWidth="1"/>
    <col min="6914" max="6914" width="8.375" style="31" customWidth="1"/>
    <col min="6915" max="6915" width="7.75" style="31" customWidth="1"/>
    <col min="6916" max="6916" width="11.375" style="31" customWidth="1"/>
    <col min="6917" max="6917" width="11.25" style="31" customWidth="1"/>
    <col min="6918" max="7167" width="8.25" style="31"/>
    <col min="7168" max="7168" width="8.125" style="31" customWidth="1"/>
    <col min="7169" max="7169" width="34.125" style="31" customWidth="1"/>
    <col min="7170" max="7170" width="8.375" style="31" customWidth="1"/>
    <col min="7171" max="7171" width="7.75" style="31" customWidth="1"/>
    <col min="7172" max="7172" width="11.375" style="31" customWidth="1"/>
    <col min="7173" max="7173" width="11.25" style="31" customWidth="1"/>
    <col min="7174" max="7423" width="8.25" style="31"/>
    <col min="7424" max="7424" width="8.125" style="31" customWidth="1"/>
    <col min="7425" max="7425" width="34.125" style="31" customWidth="1"/>
    <col min="7426" max="7426" width="8.375" style="31" customWidth="1"/>
    <col min="7427" max="7427" width="7.75" style="31" customWidth="1"/>
    <col min="7428" max="7428" width="11.375" style="31" customWidth="1"/>
    <col min="7429" max="7429" width="11.25" style="31" customWidth="1"/>
    <col min="7430" max="7679" width="8.25" style="31"/>
    <col min="7680" max="7680" width="8.125" style="31" customWidth="1"/>
    <col min="7681" max="7681" width="34.125" style="31" customWidth="1"/>
    <col min="7682" max="7682" width="8.375" style="31" customWidth="1"/>
    <col min="7683" max="7683" width="7.75" style="31" customWidth="1"/>
    <col min="7684" max="7684" width="11.375" style="31" customWidth="1"/>
    <col min="7685" max="7685" width="11.25" style="31" customWidth="1"/>
    <col min="7686" max="7935" width="8.25" style="31"/>
    <col min="7936" max="7936" width="8.125" style="31" customWidth="1"/>
    <col min="7937" max="7937" width="34.125" style="31" customWidth="1"/>
    <col min="7938" max="7938" width="8.375" style="31" customWidth="1"/>
    <col min="7939" max="7939" width="7.75" style="31" customWidth="1"/>
    <col min="7940" max="7940" width="11.375" style="31" customWidth="1"/>
    <col min="7941" max="7941" width="11.25" style="31" customWidth="1"/>
    <col min="7942" max="8191" width="8.25" style="31"/>
    <col min="8192" max="8192" width="8.125" style="31" customWidth="1"/>
    <col min="8193" max="8193" width="34.125" style="31" customWidth="1"/>
    <col min="8194" max="8194" width="8.375" style="31" customWidth="1"/>
    <col min="8195" max="8195" width="7.75" style="31" customWidth="1"/>
    <col min="8196" max="8196" width="11.375" style="31" customWidth="1"/>
    <col min="8197" max="8197" width="11.25" style="31" customWidth="1"/>
    <col min="8198" max="8447" width="8.25" style="31"/>
    <col min="8448" max="8448" width="8.125" style="31" customWidth="1"/>
    <col min="8449" max="8449" width="34.125" style="31" customWidth="1"/>
    <col min="8450" max="8450" width="8.375" style="31" customWidth="1"/>
    <col min="8451" max="8451" width="7.75" style="31" customWidth="1"/>
    <col min="8452" max="8452" width="11.375" style="31" customWidth="1"/>
    <col min="8453" max="8453" width="11.25" style="31" customWidth="1"/>
    <col min="8454" max="8703" width="8.25" style="31"/>
    <col min="8704" max="8704" width="8.125" style="31" customWidth="1"/>
    <col min="8705" max="8705" width="34.125" style="31" customWidth="1"/>
    <col min="8706" max="8706" width="8.375" style="31" customWidth="1"/>
    <col min="8707" max="8707" width="7.75" style="31" customWidth="1"/>
    <col min="8708" max="8708" width="11.375" style="31" customWidth="1"/>
    <col min="8709" max="8709" width="11.25" style="31" customWidth="1"/>
    <col min="8710" max="8959" width="8.25" style="31"/>
    <col min="8960" max="8960" width="8.125" style="31" customWidth="1"/>
    <col min="8961" max="8961" width="34.125" style="31" customWidth="1"/>
    <col min="8962" max="8962" width="8.375" style="31" customWidth="1"/>
    <col min="8963" max="8963" width="7.75" style="31" customWidth="1"/>
    <col min="8964" max="8964" width="11.375" style="31" customWidth="1"/>
    <col min="8965" max="8965" width="11.25" style="31" customWidth="1"/>
    <col min="8966" max="9215" width="8.25" style="31"/>
    <col min="9216" max="9216" width="8.125" style="31" customWidth="1"/>
    <col min="9217" max="9217" width="34.125" style="31" customWidth="1"/>
    <col min="9218" max="9218" width="8.375" style="31" customWidth="1"/>
    <col min="9219" max="9219" width="7.75" style="31" customWidth="1"/>
    <col min="9220" max="9220" width="11.375" style="31" customWidth="1"/>
    <col min="9221" max="9221" width="11.25" style="31" customWidth="1"/>
    <col min="9222" max="9471" width="8.25" style="31"/>
    <col min="9472" max="9472" width="8.125" style="31" customWidth="1"/>
    <col min="9473" max="9473" width="34.125" style="31" customWidth="1"/>
    <col min="9474" max="9474" width="8.375" style="31" customWidth="1"/>
    <col min="9475" max="9475" width="7.75" style="31" customWidth="1"/>
    <col min="9476" max="9476" width="11.375" style="31" customWidth="1"/>
    <col min="9477" max="9477" width="11.25" style="31" customWidth="1"/>
    <col min="9478" max="9727" width="8.25" style="31"/>
    <col min="9728" max="9728" width="8.125" style="31" customWidth="1"/>
    <col min="9729" max="9729" width="34.125" style="31" customWidth="1"/>
    <col min="9730" max="9730" width="8.375" style="31" customWidth="1"/>
    <col min="9731" max="9731" width="7.75" style="31" customWidth="1"/>
    <col min="9732" max="9732" width="11.375" style="31" customWidth="1"/>
    <col min="9733" max="9733" width="11.25" style="31" customWidth="1"/>
    <col min="9734" max="9983" width="8.25" style="31"/>
    <col min="9984" max="9984" width="8.125" style="31" customWidth="1"/>
    <col min="9985" max="9985" width="34.125" style="31" customWidth="1"/>
    <col min="9986" max="9986" width="8.375" style="31" customWidth="1"/>
    <col min="9987" max="9987" width="7.75" style="31" customWidth="1"/>
    <col min="9988" max="9988" width="11.375" style="31" customWidth="1"/>
    <col min="9989" max="9989" width="11.25" style="31" customWidth="1"/>
    <col min="9990" max="10239" width="8.25" style="31"/>
    <col min="10240" max="10240" width="8.125" style="31" customWidth="1"/>
    <col min="10241" max="10241" width="34.125" style="31" customWidth="1"/>
    <col min="10242" max="10242" width="8.375" style="31" customWidth="1"/>
    <col min="10243" max="10243" width="7.75" style="31" customWidth="1"/>
    <col min="10244" max="10244" width="11.375" style="31" customWidth="1"/>
    <col min="10245" max="10245" width="11.25" style="31" customWidth="1"/>
    <col min="10246" max="10495" width="8.25" style="31"/>
    <col min="10496" max="10496" width="8.125" style="31" customWidth="1"/>
    <col min="10497" max="10497" width="34.125" style="31" customWidth="1"/>
    <col min="10498" max="10498" width="8.375" style="31" customWidth="1"/>
    <col min="10499" max="10499" width="7.75" style="31" customWidth="1"/>
    <col min="10500" max="10500" width="11.375" style="31" customWidth="1"/>
    <col min="10501" max="10501" width="11.25" style="31" customWidth="1"/>
    <col min="10502" max="10751" width="8.25" style="31"/>
    <col min="10752" max="10752" width="8.125" style="31" customWidth="1"/>
    <col min="10753" max="10753" width="34.125" style="31" customWidth="1"/>
    <col min="10754" max="10754" width="8.375" style="31" customWidth="1"/>
    <col min="10755" max="10755" width="7.75" style="31" customWidth="1"/>
    <col min="10756" max="10756" width="11.375" style="31" customWidth="1"/>
    <col min="10757" max="10757" width="11.25" style="31" customWidth="1"/>
    <col min="10758" max="11007" width="8.25" style="31"/>
    <col min="11008" max="11008" width="8.125" style="31" customWidth="1"/>
    <col min="11009" max="11009" width="34.125" style="31" customWidth="1"/>
    <col min="11010" max="11010" width="8.375" style="31" customWidth="1"/>
    <col min="11011" max="11011" width="7.75" style="31" customWidth="1"/>
    <col min="11012" max="11012" width="11.375" style="31" customWidth="1"/>
    <col min="11013" max="11013" width="11.25" style="31" customWidth="1"/>
    <col min="11014" max="11263" width="8.25" style="31"/>
    <col min="11264" max="11264" width="8.125" style="31" customWidth="1"/>
    <col min="11265" max="11265" width="34.125" style="31" customWidth="1"/>
    <col min="11266" max="11266" width="8.375" style="31" customWidth="1"/>
    <col min="11267" max="11267" width="7.75" style="31" customWidth="1"/>
    <col min="11268" max="11268" width="11.375" style="31" customWidth="1"/>
    <col min="11269" max="11269" width="11.25" style="31" customWidth="1"/>
    <col min="11270" max="11519" width="8.25" style="31"/>
    <col min="11520" max="11520" width="8.125" style="31" customWidth="1"/>
    <col min="11521" max="11521" width="34.125" style="31" customWidth="1"/>
    <col min="11522" max="11522" width="8.375" style="31" customWidth="1"/>
    <col min="11523" max="11523" width="7.75" style="31" customWidth="1"/>
    <col min="11524" max="11524" width="11.375" style="31" customWidth="1"/>
    <col min="11525" max="11525" width="11.25" style="31" customWidth="1"/>
    <col min="11526" max="11775" width="8.25" style="31"/>
    <col min="11776" max="11776" width="8.125" style="31" customWidth="1"/>
    <col min="11777" max="11777" width="34.125" style="31" customWidth="1"/>
    <col min="11778" max="11778" width="8.375" style="31" customWidth="1"/>
    <col min="11779" max="11779" width="7.75" style="31" customWidth="1"/>
    <col min="11780" max="11780" width="11.375" style="31" customWidth="1"/>
    <col min="11781" max="11781" width="11.25" style="31" customWidth="1"/>
    <col min="11782" max="12031" width="8.25" style="31"/>
    <col min="12032" max="12032" width="8.125" style="31" customWidth="1"/>
    <col min="12033" max="12033" width="34.125" style="31" customWidth="1"/>
    <col min="12034" max="12034" width="8.375" style="31" customWidth="1"/>
    <col min="12035" max="12035" width="7.75" style="31" customWidth="1"/>
    <col min="12036" max="12036" width="11.375" style="31" customWidth="1"/>
    <col min="12037" max="12037" width="11.25" style="31" customWidth="1"/>
    <col min="12038" max="12287" width="8.25" style="31"/>
    <col min="12288" max="12288" width="8.125" style="31" customWidth="1"/>
    <col min="12289" max="12289" width="34.125" style="31" customWidth="1"/>
    <col min="12290" max="12290" width="8.375" style="31" customWidth="1"/>
    <col min="12291" max="12291" width="7.75" style="31" customWidth="1"/>
    <col min="12292" max="12292" width="11.375" style="31" customWidth="1"/>
    <col min="12293" max="12293" width="11.25" style="31" customWidth="1"/>
    <col min="12294" max="12543" width="8.25" style="31"/>
    <col min="12544" max="12544" width="8.125" style="31" customWidth="1"/>
    <col min="12545" max="12545" width="34.125" style="31" customWidth="1"/>
    <col min="12546" max="12546" width="8.375" style="31" customWidth="1"/>
    <col min="12547" max="12547" width="7.75" style="31" customWidth="1"/>
    <col min="12548" max="12548" width="11.375" style="31" customWidth="1"/>
    <col min="12549" max="12549" width="11.25" style="31" customWidth="1"/>
    <col min="12550" max="12799" width="8.25" style="31"/>
    <col min="12800" max="12800" width="8.125" style="31" customWidth="1"/>
    <col min="12801" max="12801" width="34.125" style="31" customWidth="1"/>
    <col min="12802" max="12802" width="8.375" style="31" customWidth="1"/>
    <col min="12803" max="12803" width="7.75" style="31" customWidth="1"/>
    <col min="12804" max="12804" width="11.375" style="31" customWidth="1"/>
    <col min="12805" max="12805" width="11.25" style="31" customWidth="1"/>
    <col min="12806" max="13055" width="8.25" style="31"/>
    <col min="13056" max="13056" width="8.125" style="31" customWidth="1"/>
    <col min="13057" max="13057" width="34.125" style="31" customWidth="1"/>
    <col min="13058" max="13058" width="8.375" style="31" customWidth="1"/>
    <col min="13059" max="13059" width="7.75" style="31" customWidth="1"/>
    <col min="13060" max="13060" width="11.375" style="31" customWidth="1"/>
    <col min="13061" max="13061" width="11.25" style="31" customWidth="1"/>
    <col min="13062" max="13311" width="8.25" style="31"/>
    <col min="13312" max="13312" width="8.125" style="31" customWidth="1"/>
    <col min="13313" max="13313" width="34.125" style="31" customWidth="1"/>
    <col min="13314" max="13314" width="8.375" style="31" customWidth="1"/>
    <col min="13315" max="13315" width="7.75" style="31" customWidth="1"/>
    <col min="13316" max="13316" width="11.375" style="31" customWidth="1"/>
    <col min="13317" max="13317" width="11.25" style="31" customWidth="1"/>
    <col min="13318" max="13567" width="8.25" style="31"/>
    <col min="13568" max="13568" width="8.125" style="31" customWidth="1"/>
    <col min="13569" max="13569" width="34.125" style="31" customWidth="1"/>
    <col min="13570" max="13570" width="8.375" style="31" customWidth="1"/>
    <col min="13571" max="13571" width="7.75" style="31" customWidth="1"/>
    <col min="13572" max="13572" width="11.375" style="31" customWidth="1"/>
    <col min="13573" max="13573" width="11.25" style="31" customWidth="1"/>
    <col min="13574" max="13823" width="8.25" style="31"/>
    <col min="13824" max="13824" width="8.125" style="31" customWidth="1"/>
    <col min="13825" max="13825" width="34.125" style="31" customWidth="1"/>
    <col min="13826" max="13826" width="8.375" style="31" customWidth="1"/>
    <col min="13827" max="13827" width="7.75" style="31" customWidth="1"/>
    <col min="13828" max="13828" width="11.375" style="31" customWidth="1"/>
    <col min="13829" max="13829" width="11.25" style="31" customWidth="1"/>
    <col min="13830" max="14079" width="8.25" style="31"/>
    <col min="14080" max="14080" width="8.125" style="31" customWidth="1"/>
    <col min="14081" max="14081" width="34.125" style="31" customWidth="1"/>
    <col min="14082" max="14082" width="8.375" style="31" customWidth="1"/>
    <col min="14083" max="14083" width="7.75" style="31" customWidth="1"/>
    <col min="14084" max="14084" width="11.375" style="31" customWidth="1"/>
    <col min="14085" max="14085" width="11.25" style="31" customWidth="1"/>
    <col min="14086" max="14335" width="8.25" style="31"/>
    <col min="14336" max="14336" width="8.125" style="31" customWidth="1"/>
    <col min="14337" max="14337" width="34.125" style="31" customWidth="1"/>
    <col min="14338" max="14338" width="8.375" style="31" customWidth="1"/>
    <col min="14339" max="14339" width="7.75" style="31" customWidth="1"/>
    <col min="14340" max="14340" width="11.375" style="31" customWidth="1"/>
    <col min="14341" max="14341" width="11.25" style="31" customWidth="1"/>
    <col min="14342" max="14591" width="8.25" style="31"/>
    <col min="14592" max="14592" width="8.125" style="31" customWidth="1"/>
    <col min="14593" max="14593" width="34.125" style="31" customWidth="1"/>
    <col min="14594" max="14594" width="8.375" style="31" customWidth="1"/>
    <col min="14595" max="14595" width="7.75" style="31" customWidth="1"/>
    <col min="14596" max="14596" width="11.375" style="31" customWidth="1"/>
    <col min="14597" max="14597" width="11.25" style="31" customWidth="1"/>
    <col min="14598" max="14847" width="8.25" style="31"/>
    <col min="14848" max="14848" width="8.125" style="31" customWidth="1"/>
    <col min="14849" max="14849" width="34.125" style="31" customWidth="1"/>
    <col min="14850" max="14850" width="8.375" style="31" customWidth="1"/>
    <col min="14851" max="14851" width="7.75" style="31" customWidth="1"/>
    <col min="14852" max="14852" width="11.375" style="31" customWidth="1"/>
    <col min="14853" max="14853" width="11.25" style="31" customWidth="1"/>
    <col min="14854" max="15103" width="8.25" style="31"/>
    <col min="15104" max="15104" width="8.125" style="31" customWidth="1"/>
    <col min="15105" max="15105" width="34.125" style="31" customWidth="1"/>
    <col min="15106" max="15106" width="8.375" style="31" customWidth="1"/>
    <col min="15107" max="15107" width="7.75" style="31" customWidth="1"/>
    <col min="15108" max="15108" width="11.375" style="31" customWidth="1"/>
    <col min="15109" max="15109" width="11.25" style="31" customWidth="1"/>
    <col min="15110" max="15359" width="8.25" style="31"/>
    <col min="15360" max="15360" width="8.125" style="31" customWidth="1"/>
    <col min="15361" max="15361" width="34.125" style="31" customWidth="1"/>
    <col min="15362" max="15362" width="8.375" style="31" customWidth="1"/>
    <col min="15363" max="15363" width="7.75" style="31" customWidth="1"/>
    <col min="15364" max="15364" width="11.375" style="31" customWidth="1"/>
    <col min="15365" max="15365" width="11.25" style="31" customWidth="1"/>
    <col min="15366" max="15615" width="8.25" style="31"/>
    <col min="15616" max="15616" width="8.125" style="31" customWidth="1"/>
    <col min="15617" max="15617" width="34.125" style="31" customWidth="1"/>
    <col min="15618" max="15618" width="8.375" style="31" customWidth="1"/>
    <col min="15619" max="15619" width="7.75" style="31" customWidth="1"/>
    <col min="15620" max="15620" width="11.375" style="31" customWidth="1"/>
    <col min="15621" max="15621" width="11.25" style="31" customWidth="1"/>
    <col min="15622" max="15871" width="8.25" style="31"/>
    <col min="15872" max="15872" width="8.125" style="31" customWidth="1"/>
    <col min="15873" max="15873" width="34.125" style="31" customWidth="1"/>
    <col min="15874" max="15874" width="8.375" style="31" customWidth="1"/>
    <col min="15875" max="15875" width="7.75" style="31" customWidth="1"/>
    <col min="15876" max="15876" width="11.375" style="31" customWidth="1"/>
    <col min="15877" max="15877" width="11.25" style="31" customWidth="1"/>
    <col min="15878" max="16127" width="8.25" style="31"/>
    <col min="16128" max="16128" width="8.125" style="31" customWidth="1"/>
    <col min="16129" max="16129" width="34.125" style="31" customWidth="1"/>
    <col min="16130" max="16130" width="8.375" style="31" customWidth="1"/>
    <col min="16131" max="16131" width="7.75" style="31" customWidth="1"/>
    <col min="16132" max="16132" width="11.375" style="31" customWidth="1"/>
    <col min="16133" max="16133" width="11.25" style="31" customWidth="1"/>
    <col min="16134" max="16384" width="8.25" style="31"/>
  </cols>
  <sheetData>
    <row r="1" spans="1:12" ht="19.5" x14ac:dyDescent="0.3">
      <c r="A1" s="288" t="s">
        <v>160</v>
      </c>
      <c r="B1" s="288"/>
      <c r="C1" s="288"/>
      <c r="D1" s="288"/>
      <c r="E1" s="288"/>
      <c r="F1" s="288"/>
      <c r="G1" s="288"/>
    </row>
    <row r="2" spans="1:12" ht="19.5" x14ac:dyDescent="0.3">
      <c r="A2" s="41" t="s">
        <v>176</v>
      </c>
      <c r="B2" s="164"/>
      <c r="C2" s="8"/>
      <c r="D2" s="28"/>
      <c r="E2" s="23"/>
      <c r="F2" s="23"/>
      <c r="G2" s="9"/>
    </row>
    <row r="3" spans="1:12" ht="19.5" x14ac:dyDescent="0.3">
      <c r="A3" s="37" t="s">
        <v>177</v>
      </c>
      <c r="B3" s="164"/>
      <c r="C3" s="8"/>
      <c r="D3" s="28"/>
      <c r="E3" s="23"/>
      <c r="F3" s="23"/>
      <c r="G3" s="9"/>
    </row>
    <row r="4" spans="1:12" x14ac:dyDescent="0.3">
      <c r="A4" s="67"/>
      <c r="B4" s="32"/>
      <c r="C4" s="33"/>
    </row>
    <row r="6" spans="1:12" s="34" customFormat="1" x14ac:dyDescent="0.3">
      <c r="A6" s="68" t="s">
        <v>172</v>
      </c>
      <c r="B6" s="18" t="s">
        <v>1</v>
      </c>
      <c r="C6" s="257" t="s">
        <v>7</v>
      </c>
      <c r="D6" s="258"/>
      <c r="E6" s="52" t="s">
        <v>175</v>
      </c>
      <c r="F6" s="53" t="s">
        <v>175</v>
      </c>
      <c r="G6" s="262" t="s">
        <v>158</v>
      </c>
      <c r="H6" s="260"/>
      <c r="I6" s="260"/>
      <c r="J6" s="260"/>
      <c r="K6" s="262" t="s">
        <v>159</v>
      </c>
      <c r="L6" s="262" t="s">
        <v>20</v>
      </c>
    </row>
    <row r="7" spans="1:12" s="34" customFormat="1" ht="56.25" x14ac:dyDescent="0.3">
      <c r="A7" s="69"/>
      <c r="B7" s="19"/>
      <c r="C7" s="20" t="s">
        <v>6</v>
      </c>
      <c r="D7" s="62" t="s">
        <v>7</v>
      </c>
      <c r="E7" s="54" t="s">
        <v>8</v>
      </c>
      <c r="F7" s="55" t="s">
        <v>8</v>
      </c>
      <c r="G7" s="263" t="s">
        <v>154</v>
      </c>
      <c r="H7" s="263" t="s">
        <v>155</v>
      </c>
      <c r="I7" s="263" t="s">
        <v>156</v>
      </c>
      <c r="J7" s="263" t="s">
        <v>157</v>
      </c>
      <c r="K7" s="262"/>
      <c r="L7" s="262"/>
    </row>
    <row r="8" spans="1:12" x14ac:dyDescent="0.3">
      <c r="A8" s="294">
        <v>1</v>
      </c>
      <c r="B8" s="306" t="s">
        <v>84</v>
      </c>
      <c r="C8" s="307" t="s">
        <v>34</v>
      </c>
      <c r="D8" s="308">
        <v>1</v>
      </c>
      <c r="E8" s="309">
        <v>201200</v>
      </c>
      <c r="F8" s="297">
        <f t="shared" ref="F8:F15" si="0">D8*E8</f>
        <v>201200</v>
      </c>
      <c r="G8" s="284"/>
      <c r="H8" s="265"/>
      <c r="I8" s="266"/>
      <c r="J8" s="265"/>
      <c r="K8" s="265"/>
      <c r="L8" s="265"/>
    </row>
    <row r="9" spans="1:12" hidden="1" x14ac:dyDescent="0.3">
      <c r="A9" s="294">
        <f t="shared" ref="A9:A15" si="1">A8+1</f>
        <v>2</v>
      </c>
      <c r="B9" s="310" t="s">
        <v>64</v>
      </c>
      <c r="C9" s="311" t="s">
        <v>38</v>
      </c>
      <c r="D9" s="294">
        <v>1</v>
      </c>
      <c r="E9" s="312"/>
      <c r="F9" s="297">
        <f t="shared" si="0"/>
        <v>0</v>
      </c>
      <c r="G9" s="284"/>
      <c r="H9" s="265"/>
      <c r="I9" s="265"/>
      <c r="J9" s="265"/>
      <c r="K9" s="271"/>
      <c r="L9" s="271"/>
    </row>
    <row r="10" spans="1:12" hidden="1" x14ac:dyDescent="0.3">
      <c r="A10" s="294">
        <f t="shared" si="1"/>
        <v>3</v>
      </c>
      <c r="B10" s="313" t="s">
        <v>65</v>
      </c>
      <c r="C10" s="311" t="s">
        <v>10</v>
      </c>
      <c r="D10" s="294">
        <v>1</v>
      </c>
      <c r="E10" s="312"/>
      <c r="F10" s="297">
        <f t="shared" si="0"/>
        <v>0</v>
      </c>
      <c r="G10" s="284"/>
      <c r="H10" s="265"/>
      <c r="I10" s="267"/>
      <c r="J10" s="268"/>
      <c r="K10" s="268"/>
      <c r="L10" s="268"/>
    </row>
    <row r="11" spans="1:12" hidden="1" x14ac:dyDescent="0.3">
      <c r="A11" s="294">
        <f t="shared" si="1"/>
        <v>4</v>
      </c>
      <c r="B11" s="313" t="s">
        <v>66</v>
      </c>
      <c r="C11" s="311" t="s">
        <v>32</v>
      </c>
      <c r="D11" s="294">
        <v>1</v>
      </c>
      <c r="E11" s="312"/>
      <c r="F11" s="297">
        <f t="shared" si="0"/>
        <v>0</v>
      </c>
      <c r="G11" s="284"/>
      <c r="H11" s="269"/>
      <c r="I11" s="266"/>
      <c r="J11" s="265"/>
      <c r="K11" s="265"/>
      <c r="L11" s="265"/>
    </row>
    <row r="12" spans="1:12" ht="22.5" hidden="1" customHeight="1" x14ac:dyDescent="0.3">
      <c r="A12" s="294">
        <f t="shared" si="1"/>
        <v>5</v>
      </c>
      <c r="B12" s="313" t="s">
        <v>67</v>
      </c>
      <c r="C12" s="311" t="s">
        <v>32</v>
      </c>
      <c r="D12" s="294">
        <v>1</v>
      </c>
      <c r="E12" s="312"/>
      <c r="F12" s="297">
        <f t="shared" si="0"/>
        <v>0</v>
      </c>
      <c r="G12" s="284"/>
      <c r="H12" s="268"/>
      <c r="I12" s="265"/>
      <c r="J12" s="265"/>
      <c r="K12" s="265"/>
      <c r="L12" s="265"/>
    </row>
    <row r="13" spans="1:12" hidden="1" x14ac:dyDescent="0.3">
      <c r="A13" s="294">
        <f t="shared" si="1"/>
        <v>6</v>
      </c>
      <c r="B13" s="313" t="s">
        <v>68</v>
      </c>
      <c r="C13" s="311" t="s">
        <v>10</v>
      </c>
      <c r="D13" s="294">
        <v>1</v>
      </c>
      <c r="E13" s="312"/>
      <c r="F13" s="297">
        <f t="shared" si="0"/>
        <v>0</v>
      </c>
      <c r="G13" s="276"/>
      <c r="H13" s="277"/>
      <c r="I13" s="277"/>
      <c r="J13" s="278"/>
      <c r="K13" s="271"/>
      <c r="L13" s="271"/>
    </row>
    <row r="14" spans="1:12" hidden="1" x14ac:dyDescent="0.3">
      <c r="A14" s="294">
        <f t="shared" si="1"/>
        <v>7</v>
      </c>
      <c r="B14" s="313" t="s">
        <v>69</v>
      </c>
      <c r="C14" s="311" t="s">
        <v>10</v>
      </c>
      <c r="D14" s="294">
        <v>1</v>
      </c>
      <c r="E14" s="312"/>
      <c r="F14" s="297">
        <f t="shared" si="0"/>
        <v>0</v>
      </c>
      <c r="G14" s="230"/>
    </row>
    <row r="15" spans="1:12" hidden="1" x14ac:dyDescent="0.3">
      <c r="A15" s="294">
        <f t="shared" si="1"/>
        <v>8</v>
      </c>
      <c r="B15" s="313" t="s">
        <v>70</v>
      </c>
      <c r="C15" s="311" t="s">
        <v>10</v>
      </c>
      <c r="D15" s="294">
        <v>1</v>
      </c>
      <c r="E15" s="312"/>
      <c r="F15" s="297">
        <f t="shared" si="0"/>
        <v>0</v>
      </c>
      <c r="G15" s="305"/>
    </row>
    <row r="16" spans="1:12" x14ac:dyDescent="0.3">
      <c r="A16" s="294"/>
      <c r="B16" s="314"/>
      <c r="C16" s="311"/>
      <c r="D16" s="294"/>
      <c r="E16" s="312"/>
      <c r="F16" s="312"/>
      <c r="G16" s="290"/>
      <c r="H16" s="290"/>
      <c r="I16" s="290"/>
      <c r="J16" s="290"/>
      <c r="K16" s="290"/>
      <c r="L16" s="290"/>
    </row>
    <row r="17" spans="1:12" s="79" customFormat="1" x14ac:dyDescent="0.3">
      <c r="A17" s="77"/>
      <c r="B17" s="80" t="s">
        <v>90</v>
      </c>
      <c r="C17" s="20"/>
      <c r="D17" s="77"/>
      <c r="E17" s="78"/>
      <c r="F17" s="78">
        <f>SUM(F8:F16)</f>
        <v>201200</v>
      </c>
      <c r="G17" s="293"/>
      <c r="H17" s="293"/>
      <c r="I17" s="293"/>
      <c r="J17" s="293"/>
      <c r="K17" s="293"/>
      <c r="L17" s="293"/>
    </row>
    <row r="20" spans="1:12" x14ac:dyDescent="0.3">
      <c r="G20" s="125" t="s">
        <v>187</v>
      </c>
    </row>
    <row r="21" spans="1:12" x14ac:dyDescent="0.3">
      <c r="G21" s="125" t="s">
        <v>188</v>
      </c>
    </row>
    <row r="22" spans="1:12" x14ac:dyDescent="0.3">
      <c r="G22" s="125" t="s">
        <v>186</v>
      </c>
    </row>
  </sheetData>
  <mergeCells count="5">
    <mergeCell ref="L6:L7"/>
    <mergeCell ref="A1:G1"/>
    <mergeCell ref="C6:D6"/>
    <mergeCell ref="G6:J6"/>
    <mergeCell ref="K6:K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9336E-67B4-407B-8ECC-7F49B166E200}">
  <dimension ref="A1:R16"/>
  <sheetViews>
    <sheetView topLeftCell="A7" workbookViewId="0">
      <selection activeCell="K14" sqref="K14:K16"/>
    </sheetView>
  </sheetViews>
  <sheetFormatPr defaultColWidth="8.25" defaultRowHeight="21" x14ac:dyDescent="0.3"/>
  <cols>
    <col min="1" max="1" width="4.625" style="61" customWidth="1"/>
    <col min="2" max="2" width="44.25" style="17" customWidth="1"/>
    <col min="3" max="3" width="6.25" style="16" customWidth="1"/>
    <col min="4" max="4" width="5.625" style="61" customWidth="1"/>
    <col min="5" max="5" width="12.5" style="51" hidden="1" customWidth="1"/>
    <col min="6" max="6" width="11.625" style="51" customWidth="1"/>
    <col min="7" max="7" width="8.75" style="31" customWidth="1"/>
    <col min="8" max="255" width="8.25" style="31"/>
    <col min="256" max="256" width="8.125" style="31" customWidth="1"/>
    <col min="257" max="257" width="34.125" style="31" customWidth="1"/>
    <col min="258" max="258" width="8.375" style="31" customWidth="1"/>
    <col min="259" max="259" width="7.75" style="31" customWidth="1"/>
    <col min="260" max="260" width="11.375" style="31" customWidth="1"/>
    <col min="261" max="261" width="11.25" style="31" customWidth="1"/>
    <col min="262" max="511" width="8.25" style="31"/>
    <col min="512" max="512" width="8.125" style="31" customWidth="1"/>
    <col min="513" max="513" width="34.125" style="31" customWidth="1"/>
    <col min="514" max="514" width="8.375" style="31" customWidth="1"/>
    <col min="515" max="515" width="7.75" style="31" customWidth="1"/>
    <col min="516" max="516" width="11.375" style="31" customWidth="1"/>
    <col min="517" max="517" width="11.25" style="31" customWidth="1"/>
    <col min="518" max="767" width="8.25" style="31"/>
    <col min="768" max="768" width="8.125" style="31" customWidth="1"/>
    <col min="769" max="769" width="34.125" style="31" customWidth="1"/>
    <col min="770" max="770" width="8.375" style="31" customWidth="1"/>
    <col min="771" max="771" width="7.75" style="31" customWidth="1"/>
    <col min="772" max="772" width="11.375" style="31" customWidth="1"/>
    <col min="773" max="773" width="11.25" style="31" customWidth="1"/>
    <col min="774" max="1023" width="8.25" style="31"/>
    <col min="1024" max="1024" width="8.125" style="31" customWidth="1"/>
    <col min="1025" max="1025" width="34.125" style="31" customWidth="1"/>
    <col min="1026" max="1026" width="8.375" style="31" customWidth="1"/>
    <col min="1027" max="1027" width="7.75" style="31" customWidth="1"/>
    <col min="1028" max="1028" width="11.375" style="31" customWidth="1"/>
    <col min="1029" max="1029" width="11.25" style="31" customWidth="1"/>
    <col min="1030" max="1279" width="8.25" style="31"/>
    <col min="1280" max="1280" width="8.125" style="31" customWidth="1"/>
    <col min="1281" max="1281" width="34.125" style="31" customWidth="1"/>
    <col min="1282" max="1282" width="8.375" style="31" customWidth="1"/>
    <col min="1283" max="1283" width="7.75" style="31" customWidth="1"/>
    <col min="1284" max="1284" width="11.375" style="31" customWidth="1"/>
    <col min="1285" max="1285" width="11.25" style="31" customWidth="1"/>
    <col min="1286" max="1535" width="8.25" style="31"/>
    <col min="1536" max="1536" width="8.125" style="31" customWidth="1"/>
    <col min="1537" max="1537" width="34.125" style="31" customWidth="1"/>
    <col min="1538" max="1538" width="8.375" style="31" customWidth="1"/>
    <col min="1539" max="1539" width="7.75" style="31" customWidth="1"/>
    <col min="1540" max="1540" width="11.375" style="31" customWidth="1"/>
    <col min="1541" max="1541" width="11.25" style="31" customWidth="1"/>
    <col min="1542" max="1791" width="8.25" style="31"/>
    <col min="1792" max="1792" width="8.125" style="31" customWidth="1"/>
    <col min="1793" max="1793" width="34.125" style="31" customWidth="1"/>
    <col min="1794" max="1794" width="8.375" style="31" customWidth="1"/>
    <col min="1795" max="1795" width="7.75" style="31" customWidth="1"/>
    <col min="1796" max="1796" width="11.375" style="31" customWidth="1"/>
    <col min="1797" max="1797" width="11.25" style="31" customWidth="1"/>
    <col min="1798" max="2047" width="8.25" style="31"/>
    <col min="2048" max="2048" width="8.125" style="31" customWidth="1"/>
    <col min="2049" max="2049" width="34.125" style="31" customWidth="1"/>
    <col min="2050" max="2050" width="8.375" style="31" customWidth="1"/>
    <col min="2051" max="2051" width="7.75" style="31" customWidth="1"/>
    <col min="2052" max="2052" width="11.375" style="31" customWidth="1"/>
    <col min="2053" max="2053" width="11.25" style="31" customWidth="1"/>
    <col min="2054" max="2303" width="8.25" style="31"/>
    <col min="2304" max="2304" width="8.125" style="31" customWidth="1"/>
    <col min="2305" max="2305" width="34.125" style="31" customWidth="1"/>
    <col min="2306" max="2306" width="8.375" style="31" customWidth="1"/>
    <col min="2307" max="2307" width="7.75" style="31" customWidth="1"/>
    <col min="2308" max="2308" width="11.375" style="31" customWidth="1"/>
    <col min="2309" max="2309" width="11.25" style="31" customWidth="1"/>
    <col min="2310" max="2559" width="8.25" style="31"/>
    <col min="2560" max="2560" width="8.125" style="31" customWidth="1"/>
    <col min="2561" max="2561" width="34.125" style="31" customWidth="1"/>
    <col min="2562" max="2562" width="8.375" style="31" customWidth="1"/>
    <col min="2563" max="2563" width="7.75" style="31" customWidth="1"/>
    <col min="2564" max="2564" width="11.375" style="31" customWidth="1"/>
    <col min="2565" max="2565" width="11.25" style="31" customWidth="1"/>
    <col min="2566" max="2815" width="8.25" style="31"/>
    <col min="2816" max="2816" width="8.125" style="31" customWidth="1"/>
    <col min="2817" max="2817" width="34.125" style="31" customWidth="1"/>
    <col min="2818" max="2818" width="8.375" style="31" customWidth="1"/>
    <col min="2819" max="2819" width="7.75" style="31" customWidth="1"/>
    <col min="2820" max="2820" width="11.375" style="31" customWidth="1"/>
    <col min="2821" max="2821" width="11.25" style="31" customWidth="1"/>
    <col min="2822" max="3071" width="8.25" style="31"/>
    <col min="3072" max="3072" width="8.125" style="31" customWidth="1"/>
    <col min="3073" max="3073" width="34.125" style="31" customWidth="1"/>
    <col min="3074" max="3074" width="8.375" style="31" customWidth="1"/>
    <col min="3075" max="3075" width="7.75" style="31" customWidth="1"/>
    <col min="3076" max="3076" width="11.375" style="31" customWidth="1"/>
    <col min="3077" max="3077" width="11.25" style="31" customWidth="1"/>
    <col min="3078" max="3327" width="8.25" style="31"/>
    <col min="3328" max="3328" width="8.125" style="31" customWidth="1"/>
    <col min="3329" max="3329" width="34.125" style="31" customWidth="1"/>
    <col min="3330" max="3330" width="8.375" style="31" customWidth="1"/>
    <col min="3331" max="3331" width="7.75" style="31" customWidth="1"/>
    <col min="3332" max="3332" width="11.375" style="31" customWidth="1"/>
    <col min="3333" max="3333" width="11.25" style="31" customWidth="1"/>
    <col min="3334" max="3583" width="8.25" style="31"/>
    <col min="3584" max="3584" width="8.125" style="31" customWidth="1"/>
    <col min="3585" max="3585" width="34.125" style="31" customWidth="1"/>
    <col min="3586" max="3586" width="8.375" style="31" customWidth="1"/>
    <col min="3587" max="3587" width="7.75" style="31" customWidth="1"/>
    <col min="3588" max="3588" width="11.375" style="31" customWidth="1"/>
    <col min="3589" max="3589" width="11.25" style="31" customWidth="1"/>
    <col min="3590" max="3839" width="8.25" style="31"/>
    <col min="3840" max="3840" width="8.125" style="31" customWidth="1"/>
    <col min="3841" max="3841" width="34.125" style="31" customWidth="1"/>
    <col min="3842" max="3842" width="8.375" style="31" customWidth="1"/>
    <col min="3843" max="3843" width="7.75" style="31" customWidth="1"/>
    <col min="3844" max="3844" width="11.375" style="31" customWidth="1"/>
    <col min="3845" max="3845" width="11.25" style="31" customWidth="1"/>
    <col min="3846" max="4095" width="8.25" style="31"/>
    <col min="4096" max="4096" width="8.125" style="31" customWidth="1"/>
    <col min="4097" max="4097" width="34.125" style="31" customWidth="1"/>
    <col min="4098" max="4098" width="8.375" style="31" customWidth="1"/>
    <col min="4099" max="4099" width="7.75" style="31" customWidth="1"/>
    <col min="4100" max="4100" width="11.375" style="31" customWidth="1"/>
    <col min="4101" max="4101" width="11.25" style="31" customWidth="1"/>
    <col min="4102" max="4351" width="8.25" style="31"/>
    <col min="4352" max="4352" width="8.125" style="31" customWidth="1"/>
    <col min="4353" max="4353" width="34.125" style="31" customWidth="1"/>
    <col min="4354" max="4354" width="8.375" style="31" customWidth="1"/>
    <col min="4355" max="4355" width="7.75" style="31" customWidth="1"/>
    <col min="4356" max="4356" width="11.375" style="31" customWidth="1"/>
    <col min="4357" max="4357" width="11.25" style="31" customWidth="1"/>
    <col min="4358" max="4607" width="8.25" style="31"/>
    <col min="4608" max="4608" width="8.125" style="31" customWidth="1"/>
    <col min="4609" max="4609" width="34.125" style="31" customWidth="1"/>
    <col min="4610" max="4610" width="8.375" style="31" customWidth="1"/>
    <col min="4611" max="4611" width="7.75" style="31" customWidth="1"/>
    <col min="4612" max="4612" width="11.375" style="31" customWidth="1"/>
    <col min="4613" max="4613" width="11.25" style="31" customWidth="1"/>
    <col min="4614" max="4863" width="8.25" style="31"/>
    <col min="4864" max="4864" width="8.125" style="31" customWidth="1"/>
    <col min="4865" max="4865" width="34.125" style="31" customWidth="1"/>
    <col min="4866" max="4866" width="8.375" style="31" customWidth="1"/>
    <col min="4867" max="4867" width="7.75" style="31" customWidth="1"/>
    <col min="4868" max="4868" width="11.375" style="31" customWidth="1"/>
    <col min="4869" max="4869" width="11.25" style="31" customWidth="1"/>
    <col min="4870" max="5119" width="8.25" style="31"/>
    <col min="5120" max="5120" width="8.125" style="31" customWidth="1"/>
    <col min="5121" max="5121" width="34.125" style="31" customWidth="1"/>
    <col min="5122" max="5122" width="8.375" style="31" customWidth="1"/>
    <col min="5123" max="5123" width="7.75" style="31" customWidth="1"/>
    <col min="5124" max="5124" width="11.375" style="31" customWidth="1"/>
    <col min="5125" max="5125" width="11.25" style="31" customWidth="1"/>
    <col min="5126" max="5375" width="8.25" style="31"/>
    <col min="5376" max="5376" width="8.125" style="31" customWidth="1"/>
    <col min="5377" max="5377" width="34.125" style="31" customWidth="1"/>
    <col min="5378" max="5378" width="8.375" style="31" customWidth="1"/>
    <col min="5379" max="5379" width="7.75" style="31" customWidth="1"/>
    <col min="5380" max="5380" width="11.375" style="31" customWidth="1"/>
    <col min="5381" max="5381" width="11.25" style="31" customWidth="1"/>
    <col min="5382" max="5631" width="8.25" style="31"/>
    <col min="5632" max="5632" width="8.125" style="31" customWidth="1"/>
    <col min="5633" max="5633" width="34.125" style="31" customWidth="1"/>
    <col min="5634" max="5634" width="8.375" style="31" customWidth="1"/>
    <col min="5635" max="5635" width="7.75" style="31" customWidth="1"/>
    <col min="5636" max="5636" width="11.375" style="31" customWidth="1"/>
    <col min="5637" max="5637" width="11.25" style="31" customWidth="1"/>
    <col min="5638" max="5887" width="8.25" style="31"/>
    <col min="5888" max="5888" width="8.125" style="31" customWidth="1"/>
    <col min="5889" max="5889" width="34.125" style="31" customWidth="1"/>
    <col min="5890" max="5890" width="8.375" style="31" customWidth="1"/>
    <col min="5891" max="5891" width="7.75" style="31" customWidth="1"/>
    <col min="5892" max="5892" width="11.375" style="31" customWidth="1"/>
    <col min="5893" max="5893" width="11.25" style="31" customWidth="1"/>
    <col min="5894" max="6143" width="8.25" style="31"/>
    <col min="6144" max="6144" width="8.125" style="31" customWidth="1"/>
    <col min="6145" max="6145" width="34.125" style="31" customWidth="1"/>
    <col min="6146" max="6146" width="8.375" style="31" customWidth="1"/>
    <col min="6147" max="6147" width="7.75" style="31" customWidth="1"/>
    <col min="6148" max="6148" width="11.375" style="31" customWidth="1"/>
    <col min="6149" max="6149" width="11.25" style="31" customWidth="1"/>
    <col min="6150" max="6399" width="8.25" style="31"/>
    <col min="6400" max="6400" width="8.125" style="31" customWidth="1"/>
    <col min="6401" max="6401" width="34.125" style="31" customWidth="1"/>
    <col min="6402" max="6402" width="8.375" style="31" customWidth="1"/>
    <col min="6403" max="6403" width="7.75" style="31" customWidth="1"/>
    <col min="6404" max="6404" width="11.375" style="31" customWidth="1"/>
    <col min="6405" max="6405" width="11.25" style="31" customWidth="1"/>
    <col min="6406" max="6655" width="8.25" style="31"/>
    <col min="6656" max="6656" width="8.125" style="31" customWidth="1"/>
    <col min="6657" max="6657" width="34.125" style="31" customWidth="1"/>
    <col min="6658" max="6658" width="8.375" style="31" customWidth="1"/>
    <col min="6659" max="6659" width="7.75" style="31" customWidth="1"/>
    <col min="6660" max="6660" width="11.375" style="31" customWidth="1"/>
    <col min="6661" max="6661" width="11.25" style="31" customWidth="1"/>
    <col min="6662" max="6911" width="8.25" style="31"/>
    <col min="6912" max="6912" width="8.125" style="31" customWidth="1"/>
    <col min="6913" max="6913" width="34.125" style="31" customWidth="1"/>
    <col min="6914" max="6914" width="8.375" style="31" customWidth="1"/>
    <col min="6915" max="6915" width="7.75" style="31" customWidth="1"/>
    <col min="6916" max="6916" width="11.375" style="31" customWidth="1"/>
    <col min="6917" max="6917" width="11.25" style="31" customWidth="1"/>
    <col min="6918" max="7167" width="8.25" style="31"/>
    <col min="7168" max="7168" width="8.125" style="31" customWidth="1"/>
    <col min="7169" max="7169" width="34.125" style="31" customWidth="1"/>
    <col min="7170" max="7170" width="8.375" style="31" customWidth="1"/>
    <col min="7171" max="7171" width="7.75" style="31" customWidth="1"/>
    <col min="7172" max="7172" width="11.375" style="31" customWidth="1"/>
    <col min="7173" max="7173" width="11.25" style="31" customWidth="1"/>
    <col min="7174" max="7423" width="8.25" style="31"/>
    <col min="7424" max="7424" width="8.125" style="31" customWidth="1"/>
    <col min="7425" max="7425" width="34.125" style="31" customWidth="1"/>
    <col min="7426" max="7426" width="8.375" style="31" customWidth="1"/>
    <col min="7427" max="7427" width="7.75" style="31" customWidth="1"/>
    <col min="7428" max="7428" width="11.375" style="31" customWidth="1"/>
    <col min="7429" max="7429" width="11.25" style="31" customWidth="1"/>
    <col min="7430" max="7679" width="8.25" style="31"/>
    <col min="7680" max="7680" width="8.125" style="31" customWidth="1"/>
    <col min="7681" max="7681" width="34.125" style="31" customWidth="1"/>
    <col min="7682" max="7682" width="8.375" style="31" customWidth="1"/>
    <col min="7683" max="7683" width="7.75" style="31" customWidth="1"/>
    <col min="7684" max="7684" width="11.375" style="31" customWidth="1"/>
    <col min="7685" max="7685" width="11.25" style="31" customWidth="1"/>
    <col min="7686" max="7935" width="8.25" style="31"/>
    <col min="7936" max="7936" width="8.125" style="31" customWidth="1"/>
    <col min="7937" max="7937" width="34.125" style="31" customWidth="1"/>
    <col min="7938" max="7938" width="8.375" style="31" customWidth="1"/>
    <col min="7939" max="7939" width="7.75" style="31" customWidth="1"/>
    <col min="7940" max="7940" width="11.375" style="31" customWidth="1"/>
    <col min="7941" max="7941" width="11.25" style="31" customWidth="1"/>
    <col min="7942" max="8191" width="8.25" style="31"/>
    <col min="8192" max="8192" width="8.125" style="31" customWidth="1"/>
    <col min="8193" max="8193" width="34.125" style="31" customWidth="1"/>
    <col min="8194" max="8194" width="8.375" style="31" customWidth="1"/>
    <col min="8195" max="8195" width="7.75" style="31" customWidth="1"/>
    <col min="8196" max="8196" width="11.375" style="31" customWidth="1"/>
    <col min="8197" max="8197" width="11.25" style="31" customWidth="1"/>
    <col min="8198" max="8447" width="8.25" style="31"/>
    <col min="8448" max="8448" width="8.125" style="31" customWidth="1"/>
    <col min="8449" max="8449" width="34.125" style="31" customWidth="1"/>
    <col min="8450" max="8450" width="8.375" style="31" customWidth="1"/>
    <col min="8451" max="8451" width="7.75" style="31" customWidth="1"/>
    <col min="8452" max="8452" width="11.375" style="31" customWidth="1"/>
    <col min="8453" max="8453" width="11.25" style="31" customWidth="1"/>
    <col min="8454" max="8703" width="8.25" style="31"/>
    <col min="8704" max="8704" width="8.125" style="31" customWidth="1"/>
    <col min="8705" max="8705" width="34.125" style="31" customWidth="1"/>
    <col min="8706" max="8706" width="8.375" style="31" customWidth="1"/>
    <col min="8707" max="8707" width="7.75" style="31" customWidth="1"/>
    <col min="8708" max="8708" width="11.375" style="31" customWidth="1"/>
    <col min="8709" max="8709" width="11.25" style="31" customWidth="1"/>
    <col min="8710" max="8959" width="8.25" style="31"/>
    <col min="8960" max="8960" width="8.125" style="31" customWidth="1"/>
    <col min="8961" max="8961" width="34.125" style="31" customWidth="1"/>
    <col min="8962" max="8962" width="8.375" style="31" customWidth="1"/>
    <col min="8963" max="8963" width="7.75" style="31" customWidth="1"/>
    <col min="8964" max="8964" width="11.375" style="31" customWidth="1"/>
    <col min="8965" max="8965" width="11.25" style="31" customWidth="1"/>
    <col min="8966" max="9215" width="8.25" style="31"/>
    <col min="9216" max="9216" width="8.125" style="31" customWidth="1"/>
    <col min="9217" max="9217" width="34.125" style="31" customWidth="1"/>
    <col min="9218" max="9218" width="8.375" style="31" customWidth="1"/>
    <col min="9219" max="9219" width="7.75" style="31" customWidth="1"/>
    <col min="9220" max="9220" width="11.375" style="31" customWidth="1"/>
    <col min="9221" max="9221" width="11.25" style="31" customWidth="1"/>
    <col min="9222" max="9471" width="8.25" style="31"/>
    <col min="9472" max="9472" width="8.125" style="31" customWidth="1"/>
    <col min="9473" max="9473" width="34.125" style="31" customWidth="1"/>
    <col min="9474" max="9474" width="8.375" style="31" customWidth="1"/>
    <col min="9475" max="9475" width="7.75" style="31" customWidth="1"/>
    <col min="9476" max="9476" width="11.375" style="31" customWidth="1"/>
    <col min="9477" max="9477" width="11.25" style="31" customWidth="1"/>
    <col min="9478" max="9727" width="8.25" style="31"/>
    <col min="9728" max="9728" width="8.125" style="31" customWidth="1"/>
    <col min="9729" max="9729" width="34.125" style="31" customWidth="1"/>
    <col min="9730" max="9730" width="8.375" style="31" customWidth="1"/>
    <col min="9731" max="9731" width="7.75" style="31" customWidth="1"/>
    <col min="9732" max="9732" width="11.375" style="31" customWidth="1"/>
    <col min="9733" max="9733" width="11.25" style="31" customWidth="1"/>
    <col min="9734" max="9983" width="8.25" style="31"/>
    <col min="9984" max="9984" width="8.125" style="31" customWidth="1"/>
    <col min="9985" max="9985" width="34.125" style="31" customWidth="1"/>
    <col min="9986" max="9986" width="8.375" style="31" customWidth="1"/>
    <col min="9987" max="9987" width="7.75" style="31" customWidth="1"/>
    <col min="9988" max="9988" width="11.375" style="31" customWidth="1"/>
    <col min="9989" max="9989" width="11.25" style="31" customWidth="1"/>
    <col min="9990" max="10239" width="8.25" style="31"/>
    <col min="10240" max="10240" width="8.125" style="31" customWidth="1"/>
    <col min="10241" max="10241" width="34.125" style="31" customWidth="1"/>
    <col min="10242" max="10242" width="8.375" style="31" customWidth="1"/>
    <col min="10243" max="10243" width="7.75" style="31" customWidth="1"/>
    <col min="10244" max="10244" width="11.375" style="31" customWidth="1"/>
    <col min="10245" max="10245" width="11.25" style="31" customWidth="1"/>
    <col min="10246" max="10495" width="8.25" style="31"/>
    <col min="10496" max="10496" width="8.125" style="31" customWidth="1"/>
    <col min="10497" max="10497" width="34.125" style="31" customWidth="1"/>
    <col min="10498" max="10498" width="8.375" style="31" customWidth="1"/>
    <col min="10499" max="10499" width="7.75" style="31" customWidth="1"/>
    <col min="10500" max="10500" width="11.375" style="31" customWidth="1"/>
    <col min="10501" max="10501" width="11.25" style="31" customWidth="1"/>
    <col min="10502" max="10751" width="8.25" style="31"/>
    <col min="10752" max="10752" width="8.125" style="31" customWidth="1"/>
    <col min="10753" max="10753" width="34.125" style="31" customWidth="1"/>
    <col min="10754" max="10754" width="8.375" style="31" customWidth="1"/>
    <col min="10755" max="10755" width="7.75" style="31" customWidth="1"/>
    <col min="10756" max="10756" width="11.375" style="31" customWidth="1"/>
    <col min="10757" max="10757" width="11.25" style="31" customWidth="1"/>
    <col min="10758" max="11007" width="8.25" style="31"/>
    <col min="11008" max="11008" width="8.125" style="31" customWidth="1"/>
    <col min="11009" max="11009" width="34.125" style="31" customWidth="1"/>
    <col min="11010" max="11010" width="8.375" style="31" customWidth="1"/>
    <col min="11011" max="11011" width="7.75" style="31" customWidth="1"/>
    <col min="11012" max="11012" width="11.375" style="31" customWidth="1"/>
    <col min="11013" max="11013" width="11.25" style="31" customWidth="1"/>
    <col min="11014" max="11263" width="8.25" style="31"/>
    <col min="11264" max="11264" width="8.125" style="31" customWidth="1"/>
    <col min="11265" max="11265" width="34.125" style="31" customWidth="1"/>
    <col min="11266" max="11266" width="8.375" style="31" customWidth="1"/>
    <col min="11267" max="11267" width="7.75" style="31" customWidth="1"/>
    <col min="11268" max="11268" width="11.375" style="31" customWidth="1"/>
    <col min="11269" max="11269" width="11.25" style="31" customWidth="1"/>
    <col min="11270" max="11519" width="8.25" style="31"/>
    <col min="11520" max="11520" width="8.125" style="31" customWidth="1"/>
    <col min="11521" max="11521" width="34.125" style="31" customWidth="1"/>
    <col min="11522" max="11522" width="8.375" style="31" customWidth="1"/>
    <col min="11523" max="11523" width="7.75" style="31" customWidth="1"/>
    <col min="11524" max="11524" width="11.375" style="31" customWidth="1"/>
    <col min="11525" max="11525" width="11.25" style="31" customWidth="1"/>
    <col min="11526" max="11775" width="8.25" style="31"/>
    <col min="11776" max="11776" width="8.125" style="31" customWidth="1"/>
    <col min="11777" max="11777" width="34.125" style="31" customWidth="1"/>
    <col min="11778" max="11778" width="8.375" style="31" customWidth="1"/>
    <col min="11779" max="11779" width="7.75" style="31" customWidth="1"/>
    <col min="11780" max="11780" width="11.375" style="31" customWidth="1"/>
    <col min="11781" max="11781" width="11.25" style="31" customWidth="1"/>
    <col min="11782" max="12031" width="8.25" style="31"/>
    <col min="12032" max="12032" width="8.125" style="31" customWidth="1"/>
    <col min="12033" max="12033" width="34.125" style="31" customWidth="1"/>
    <col min="12034" max="12034" width="8.375" style="31" customWidth="1"/>
    <col min="12035" max="12035" width="7.75" style="31" customWidth="1"/>
    <col min="12036" max="12036" width="11.375" style="31" customWidth="1"/>
    <col min="12037" max="12037" width="11.25" style="31" customWidth="1"/>
    <col min="12038" max="12287" width="8.25" style="31"/>
    <col min="12288" max="12288" width="8.125" style="31" customWidth="1"/>
    <col min="12289" max="12289" width="34.125" style="31" customWidth="1"/>
    <col min="12290" max="12290" width="8.375" style="31" customWidth="1"/>
    <col min="12291" max="12291" width="7.75" style="31" customWidth="1"/>
    <col min="12292" max="12292" width="11.375" style="31" customWidth="1"/>
    <col min="12293" max="12293" width="11.25" style="31" customWidth="1"/>
    <col min="12294" max="12543" width="8.25" style="31"/>
    <col min="12544" max="12544" width="8.125" style="31" customWidth="1"/>
    <col min="12545" max="12545" width="34.125" style="31" customWidth="1"/>
    <col min="12546" max="12546" width="8.375" style="31" customWidth="1"/>
    <col min="12547" max="12547" width="7.75" style="31" customWidth="1"/>
    <col min="12548" max="12548" width="11.375" style="31" customWidth="1"/>
    <col min="12549" max="12549" width="11.25" style="31" customWidth="1"/>
    <col min="12550" max="12799" width="8.25" style="31"/>
    <col min="12800" max="12800" width="8.125" style="31" customWidth="1"/>
    <col min="12801" max="12801" width="34.125" style="31" customWidth="1"/>
    <col min="12802" max="12802" width="8.375" style="31" customWidth="1"/>
    <col min="12803" max="12803" width="7.75" style="31" customWidth="1"/>
    <col min="12804" max="12804" width="11.375" style="31" customWidth="1"/>
    <col min="12805" max="12805" width="11.25" style="31" customWidth="1"/>
    <col min="12806" max="13055" width="8.25" style="31"/>
    <col min="13056" max="13056" width="8.125" style="31" customWidth="1"/>
    <col min="13057" max="13057" width="34.125" style="31" customWidth="1"/>
    <col min="13058" max="13058" width="8.375" style="31" customWidth="1"/>
    <col min="13059" max="13059" width="7.75" style="31" customWidth="1"/>
    <col min="13060" max="13060" width="11.375" style="31" customWidth="1"/>
    <col min="13061" max="13061" width="11.25" style="31" customWidth="1"/>
    <col min="13062" max="13311" width="8.25" style="31"/>
    <col min="13312" max="13312" width="8.125" style="31" customWidth="1"/>
    <col min="13313" max="13313" width="34.125" style="31" customWidth="1"/>
    <col min="13314" max="13314" width="8.375" style="31" customWidth="1"/>
    <col min="13315" max="13315" width="7.75" style="31" customWidth="1"/>
    <col min="13316" max="13316" width="11.375" style="31" customWidth="1"/>
    <col min="13317" max="13317" width="11.25" style="31" customWidth="1"/>
    <col min="13318" max="13567" width="8.25" style="31"/>
    <col min="13568" max="13568" width="8.125" style="31" customWidth="1"/>
    <col min="13569" max="13569" width="34.125" style="31" customWidth="1"/>
    <col min="13570" max="13570" width="8.375" style="31" customWidth="1"/>
    <col min="13571" max="13571" width="7.75" style="31" customWidth="1"/>
    <col min="13572" max="13572" width="11.375" style="31" customWidth="1"/>
    <col min="13573" max="13573" width="11.25" style="31" customWidth="1"/>
    <col min="13574" max="13823" width="8.25" style="31"/>
    <col min="13824" max="13824" width="8.125" style="31" customWidth="1"/>
    <col min="13825" max="13825" width="34.125" style="31" customWidth="1"/>
    <col min="13826" max="13826" width="8.375" style="31" customWidth="1"/>
    <col min="13827" max="13827" width="7.75" style="31" customWidth="1"/>
    <col min="13828" max="13828" width="11.375" style="31" customWidth="1"/>
    <col min="13829" max="13829" width="11.25" style="31" customWidth="1"/>
    <col min="13830" max="14079" width="8.25" style="31"/>
    <col min="14080" max="14080" width="8.125" style="31" customWidth="1"/>
    <col min="14081" max="14081" width="34.125" style="31" customWidth="1"/>
    <col min="14082" max="14082" width="8.375" style="31" customWidth="1"/>
    <col min="14083" max="14083" width="7.75" style="31" customWidth="1"/>
    <col min="14084" max="14084" width="11.375" style="31" customWidth="1"/>
    <col min="14085" max="14085" width="11.25" style="31" customWidth="1"/>
    <col min="14086" max="14335" width="8.25" style="31"/>
    <col min="14336" max="14336" width="8.125" style="31" customWidth="1"/>
    <col min="14337" max="14337" width="34.125" style="31" customWidth="1"/>
    <col min="14338" max="14338" width="8.375" style="31" customWidth="1"/>
    <col min="14339" max="14339" width="7.75" style="31" customWidth="1"/>
    <col min="14340" max="14340" width="11.375" style="31" customWidth="1"/>
    <col min="14341" max="14341" width="11.25" style="31" customWidth="1"/>
    <col min="14342" max="14591" width="8.25" style="31"/>
    <col min="14592" max="14592" width="8.125" style="31" customWidth="1"/>
    <col min="14593" max="14593" width="34.125" style="31" customWidth="1"/>
    <col min="14594" max="14594" width="8.375" style="31" customWidth="1"/>
    <col min="14595" max="14595" width="7.75" style="31" customWidth="1"/>
    <col min="14596" max="14596" width="11.375" style="31" customWidth="1"/>
    <col min="14597" max="14597" width="11.25" style="31" customWidth="1"/>
    <col min="14598" max="14847" width="8.25" style="31"/>
    <col min="14848" max="14848" width="8.125" style="31" customWidth="1"/>
    <col min="14849" max="14849" width="34.125" style="31" customWidth="1"/>
    <col min="14850" max="14850" width="8.375" style="31" customWidth="1"/>
    <col min="14851" max="14851" width="7.75" style="31" customWidth="1"/>
    <col min="14852" max="14852" width="11.375" style="31" customWidth="1"/>
    <col min="14853" max="14853" width="11.25" style="31" customWidth="1"/>
    <col min="14854" max="15103" width="8.25" style="31"/>
    <col min="15104" max="15104" width="8.125" style="31" customWidth="1"/>
    <col min="15105" max="15105" width="34.125" style="31" customWidth="1"/>
    <col min="15106" max="15106" width="8.375" style="31" customWidth="1"/>
    <col min="15107" max="15107" width="7.75" style="31" customWidth="1"/>
    <col min="15108" max="15108" width="11.375" style="31" customWidth="1"/>
    <col min="15109" max="15109" width="11.25" style="31" customWidth="1"/>
    <col min="15110" max="15359" width="8.25" style="31"/>
    <col min="15360" max="15360" width="8.125" style="31" customWidth="1"/>
    <col min="15361" max="15361" width="34.125" style="31" customWidth="1"/>
    <col min="15362" max="15362" width="8.375" style="31" customWidth="1"/>
    <col min="15363" max="15363" width="7.75" style="31" customWidth="1"/>
    <col min="15364" max="15364" width="11.375" style="31" customWidth="1"/>
    <col min="15365" max="15365" width="11.25" style="31" customWidth="1"/>
    <col min="15366" max="15615" width="8.25" style="31"/>
    <col min="15616" max="15616" width="8.125" style="31" customWidth="1"/>
    <col min="15617" max="15617" width="34.125" style="31" customWidth="1"/>
    <col min="15618" max="15618" width="8.375" style="31" customWidth="1"/>
    <col min="15619" max="15619" width="7.75" style="31" customWidth="1"/>
    <col min="15620" max="15620" width="11.375" style="31" customWidth="1"/>
    <col min="15621" max="15621" width="11.25" style="31" customWidth="1"/>
    <col min="15622" max="15871" width="8.25" style="31"/>
    <col min="15872" max="15872" width="8.125" style="31" customWidth="1"/>
    <col min="15873" max="15873" width="34.125" style="31" customWidth="1"/>
    <col min="15874" max="15874" width="8.375" style="31" customWidth="1"/>
    <col min="15875" max="15875" width="7.75" style="31" customWidth="1"/>
    <col min="15876" max="15876" width="11.375" style="31" customWidth="1"/>
    <col min="15877" max="15877" width="11.25" style="31" customWidth="1"/>
    <col min="15878" max="16127" width="8.25" style="31"/>
    <col min="16128" max="16128" width="8.125" style="31" customWidth="1"/>
    <col min="16129" max="16129" width="34.125" style="31" customWidth="1"/>
    <col min="16130" max="16130" width="8.375" style="31" customWidth="1"/>
    <col min="16131" max="16131" width="7.75" style="31" customWidth="1"/>
    <col min="16132" max="16132" width="11.375" style="31" customWidth="1"/>
    <col min="16133" max="16133" width="11.25" style="31" customWidth="1"/>
    <col min="16134" max="16384" width="8.25" style="31"/>
  </cols>
  <sheetData>
    <row r="1" spans="1:18" ht="19.5" x14ac:dyDescent="0.3">
      <c r="A1" s="288" t="s">
        <v>160</v>
      </c>
      <c r="B1" s="288"/>
      <c r="C1" s="288"/>
      <c r="D1" s="288"/>
      <c r="E1" s="288"/>
      <c r="F1" s="288"/>
      <c r="G1" s="288"/>
    </row>
    <row r="2" spans="1:18" ht="19.5" x14ac:dyDescent="0.3">
      <c r="A2" s="41" t="s">
        <v>174</v>
      </c>
      <c r="B2" s="164"/>
      <c r="C2" s="8"/>
      <c r="D2" s="28"/>
      <c r="E2" s="23"/>
      <c r="F2" s="23"/>
      <c r="G2" s="9"/>
    </row>
    <row r="3" spans="1:18" ht="19.5" x14ac:dyDescent="0.3">
      <c r="A3" s="37" t="s">
        <v>173</v>
      </c>
      <c r="B3" s="164"/>
      <c r="C3" s="8"/>
      <c r="D3" s="28"/>
      <c r="E3" s="23"/>
      <c r="F3" s="23"/>
      <c r="G3" s="9"/>
    </row>
    <row r="5" spans="1:18" s="34" customFormat="1" x14ac:dyDescent="0.3">
      <c r="A5" s="68" t="s">
        <v>172</v>
      </c>
      <c r="B5" s="18" t="s">
        <v>1</v>
      </c>
      <c r="C5" s="249" t="s">
        <v>7</v>
      </c>
      <c r="D5" s="249"/>
      <c r="E5" s="52" t="s">
        <v>175</v>
      </c>
      <c r="F5" s="53" t="s">
        <v>175</v>
      </c>
      <c r="G5" s="262" t="s">
        <v>158</v>
      </c>
      <c r="H5" s="262"/>
      <c r="I5" s="262"/>
      <c r="J5" s="262"/>
      <c r="K5" s="262"/>
      <c r="L5" s="262"/>
      <c r="M5" s="262"/>
      <c r="N5" s="262"/>
      <c r="O5" s="262"/>
      <c r="P5" s="262"/>
      <c r="Q5" s="262" t="s">
        <v>159</v>
      </c>
      <c r="R5" s="262" t="s">
        <v>20</v>
      </c>
    </row>
    <row r="6" spans="1:18" s="34" customFormat="1" ht="131.25" x14ac:dyDescent="0.3">
      <c r="A6" s="69"/>
      <c r="B6" s="19"/>
      <c r="C6" s="20" t="s">
        <v>6</v>
      </c>
      <c r="D6" s="62" t="s">
        <v>7</v>
      </c>
      <c r="E6" s="54" t="s">
        <v>8</v>
      </c>
      <c r="F6" s="55" t="s">
        <v>8</v>
      </c>
      <c r="G6" s="263" t="s">
        <v>154</v>
      </c>
      <c r="H6" s="263" t="s">
        <v>163</v>
      </c>
      <c r="I6" s="263" t="s">
        <v>164</v>
      </c>
      <c r="J6" s="263" t="s">
        <v>165</v>
      </c>
      <c r="K6" s="263" t="s">
        <v>166</v>
      </c>
      <c r="L6" s="263" t="s">
        <v>167</v>
      </c>
      <c r="M6" s="263" t="s">
        <v>171</v>
      </c>
      <c r="N6" s="263" t="s">
        <v>168</v>
      </c>
      <c r="O6" s="263" t="s">
        <v>169</v>
      </c>
      <c r="P6" s="263" t="s">
        <v>170</v>
      </c>
      <c r="Q6" s="262"/>
      <c r="R6" s="262"/>
    </row>
    <row r="7" spans="1:18" s="151" customFormat="1" ht="45.75" customHeight="1" x14ac:dyDescent="0.35">
      <c r="A7" s="294">
        <v>1</v>
      </c>
      <c r="B7" s="304" t="s">
        <v>78</v>
      </c>
      <c r="C7" s="295" t="s">
        <v>34</v>
      </c>
      <c r="D7" s="294">
        <v>1</v>
      </c>
      <c r="E7" s="296">
        <v>3098500</v>
      </c>
      <c r="F7" s="297">
        <f>D7*E7</f>
        <v>3098500</v>
      </c>
      <c r="G7" s="284"/>
      <c r="H7" s="268"/>
      <c r="I7" s="265"/>
      <c r="J7" s="265"/>
      <c r="K7" s="265"/>
      <c r="L7" s="265"/>
      <c r="M7" s="265"/>
      <c r="N7" s="265"/>
      <c r="O7" s="265"/>
      <c r="P7" s="265"/>
      <c r="Q7" s="265"/>
      <c r="R7" s="265"/>
    </row>
    <row r="8" spans="1:18" s="151" customFormat="1" x14ac:dyDescent="0.35">
      <c r="A8" s="294">
        <v>2</v>
      </c>
      <c r="B8" s="304" t="s">
        <v>76</v>
      </c>
      <c r="C8" s="295" t="s">
        <v>34</v>
      </c>
      <c r="D8" s="294">
        <v>1</v>
      </c>
      <c r="E8" s="296">
        <v>2450800</v>
      </c>
      <c r="F8" s="297">
        <f>D8*E8</f>
        <v>2450800</v>
      </c>
      <c r="G8" s="187"/>
      <c r="H8" s="277"/>
      <c r="I8" s="277"/>
      <c r="J8" s="278"/>
      <c r="K8" s="271"/>
      <c r="L8" s="271"/>
      <c r="M8" s="271"/>
      <c r="N8" s="271"/>
      <c r="O8" s="271"/>
      <c r="P8" s="271"/>
      <c r="Q8" s="271"/>
      <c r="R8" s="271"/>
    </row>
    <row r="9" spans="1:18" s="151" customFormat="1" x14ac:dyDescent="0.35">
      <c r="A9" s="294">
        <v>3</v>
      </c>
      <c r="B9" s="304" t="s">
        <v>77</v>
      </c>
      <c r="C9" s="295" t="s">
        <v>34</v>
      </c>
      <c r="D9" s="294">
        <v>1</v>
      </c>
      <c r="E9" s="296">
        <v>9423600</v>
      </c>
      <c r="F9" s="297">
        <v>9423600</v>
      </c>
      <c r="G9" s="290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</row>
    <row r="10" spans="1:18" s="151" customFormat="1" x14ac:dyDescent="0.3">
      <c r="A10" s="294">
        <v>4</v>
      </c>
      <c r="B10" s="298" t="s">
        <v>75</v>
      </c>
      <c r="C10" s="299" t="s">
        <v>34</v>
      </c>
      <c r="D10" s="300">
        <v>1</v>
      </c>
      <c r="E10" s="296">
        <f>3000000+5010000</f>
        <v>8010000</v>
      </c>
      <c r="F10" s="296">
        <f>D10*E10</f>
        <v>8010000</v>
      </c>
      <c r="G10" s="290"/>
      <c r="H10" s="292"/>
      <c r="I10" s="292"/>
      <c r="J10" s="291"/>
      <c r="K10" s="291"/>
      <c r="L10" s="291"/>
      <c r="M10" s="291"/>
      <c r="N10" s="291"/>
      <c r="O10" s="291"/>
      <c r="P10" s="291"/>
      <c r="Q10" s="291"/>
      <c r="R10" s="291"/>
    </row>
    <row r="11" spans="1:18" s="79" customFormat="1" x14ac:dyDescent="0.3">
      <c r="A11" s="77"/>
      <c r="B11" s="80" t="s">
        <v>90</v>
      </c>
      <c r="C11" s="20"/>
      <c r="D11" s="77"/>
      <c r="E11" s="78"/>
      <c r="F11" s="78">
        <f>SUM(F7:F10)</f>
        <v>22982900</v>
      </c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</row>
    <row r="14" spans="1:18" x14ac:dyDescent="0.3">
      <c r="K14" s="125" t="s">
        <v>187</v>
      </c>
    </row>
    <row r="15" spans="1:18" x14ac:dyDescent="0.3">
      <c r="K15" s="125" t="s">
        <v>188</v>
      </c>
    </row>
    <row r="16" spans="1:18" x14ac:dyDescent="0.3">
      <c r="K16" s="125" t="s">
        <v>186</v>
      </c>
    </row>
  </sheetData>
  <mergeCells count="5">
    <mergeCell ref="R5:R6"/>
    <mergeCell ref="A1:G1"/>
    <mergeCell ref="C5:D5"/>
    <mergeCell ref="G5:P5"/>
    <mergeCell ref="Q5:Q6"/>
  </mergeCells>
  <pageMargins left="0.45" right="0.2" top="0.75" bottom="0.75" header="0.3" footer="0.3"/>
  <pageSetup paperSize="9"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BE41D-4EAE-456D-95D2-005EE8AEEE83}">
  <dimension ref="A1:R16"/>
  <sheetViews>
    <sheetView topLeftCell="B10" workbookViewId="0">
      <selection activeCell="G22" sqref="G22"/>
    </sheetView>
  </sheetViews>
  <sheetFormatPr defaultColWidth="8.75" defaultRowHeight="21" x14ac:dyDescent="0.55000000000000004"/>
  <cols>
    <col min="1" max="1" width="4.875" style="124" customWidth="1"/>
    <col min="2" max="2" width="37.375" style="125" customWidth="1"/>
    <col min="3" max="3" width="5.75" style="125" customWidth="1"/>
    <col min="4" max="4" width="7" style="143" customWidth="1"/>
    <col min="5" max="5" width="10.75" style="51" hidden="1" customWidth="1"/>
    <col min="6" max="6" width="9.5" style="51" customWidth="1"/>
    <col min="7" max="16384" width="8.75" style="125"/>
  </cols>
  <sheetData>
    <row r="1" spans="1:18" s="45" customFormat="1" ht="18.75" x14ac:dyDescent="0.55000000000000004">
      <c r="A1" s="288" t="s">
        <v>160</v>
      </c>
      <c r="B1" s="288"/>
      <c r="C1" s="288"/>
      <c r="D1" s="288"/>
      <c r="E1" s="288"/>
      <c r="F1" s="288"/>
    </row>
    <row r="2" spans="1:18" s="45" customFormat="1" ht="18.75" x14ac:dyDescent="0.55000000000000004">
      <c r="A2" s="41" t="s">
        <v>174</v>
      </c>
      <c r="B2" s="164"/>
      <c r="C2" s="8"/>
      <c r="D2" s="28"/>
      <c r="E2" s="23"/>
      <c r="F2" s="23"/>
    </row>
    <row r="3" spans="1:18" s="45" customFormat="1" ht="18.75" x14ac:dyDescent="0.55000000000000004">
      <c r="A3" s="37" t="s">
        <v>173</v>
      </c>
      <c r="B3" s="164"/>
      <c r="C3" s="8"/>
      <c r="D3" s="28"/>
      <c r="E3" s="23"/>
      <c r="F3" s="23"/>
    </row>
    <row r="4" spans="1:18" s="45" customFormat="1" ht="18.75" x14ac:dyDescent="0.55000000000000004">
      <c r="A4" s="36"/>
      <c r="B4" s="9"/>
      <c r="C4" s="8"/>
      <c r="D4" s="28"/>
      <c r="E4" s="256"/>
      <c r="F4" s="256"/>
    </row>
    <row r="5" spans="1:18" s="8" customFormat="1" ht="18.75" customHeight="1" x14ac:dyDescent="0.55000000000000004">
      <c r="A5" s="38" t="s">
        <v>172</v>
      </c>
      <c r="B5" s="11" t="s">
        <v>1</v>
      </c>
      <c r="C5" s="249" t="s">
        <v>7</v>
      </c>
      <c r="D5" s="249"/>
      <c r="E5" s="24" t="s">
        <v>3</v>
      </c>
      <c r="F5" s="24" t="s">
        <v>175</v>
      </c>
      <c r="G5" s="262" t="s">
        <v>158</v>
      </c>
      <c r="H5" s="262"/>
      <c r="I5" s="262"/>
      <c r="J5" s="262"/>
      <c r="K5" s="262"/>
      <c r="L5" s="262"/>
      <c r="M5" s="262"/>
      <c r="N5" s="262"/>
      <c r="O5" s="262"/>
      <c r="P5" s="262"/>
      <c r="Q5" s="262" t="s">
        <v>159</v>
      </c>
      <c r="R5" s="262" t="s">
        <v>20</v>
      </c>
    </row>
    <row r="6" spans="1:18" s="8" customFormat="1" ht="112.5" x14ac:dyDescent="0.55000000000000004">
      <c r="A6" s="39"/>
      <c r="B6" s="30"/>
      <c r="C6" s="247" t="s">
        <v>6</v>
      </c>
      <c r="D6" s="29" t="s">
        <v>7</v>
      </c>
      <c r="E6" s="25" t="s">
        <v>8</v>
      </c>
      <c r="F6" s="25" t="s">
        <v>8</v>
      </c>
      <c r="G6" s="263" t="s">
        <v>154</v>
      </c>
      <c r="H6" s="263" t="s">
        <v>163</v>
      </c>
      <c r="I6" s="263" t="s">
        <v>164</v>
      </c>
      <c r="J6" s="263" t="s">
        <v>165</v>
      </c>
      <c r="K6" s="263" t="s">
        <v>166</v>
      </c>
      <c r="L6" s="263" t="s">
        <v>167</v>
      </c>
      <c r="M6" s="263" t="s">
        <v>171</v>
      </c>
      <c r="N6" s="263" t="s">
        <v>168</v>
      </c>
      <c r="O6" s="263" t="s">
        <v>169</v>
      </c>
      <c r="P6" s="263" t="s">
        <v>170</v>
      </c>
      <c r="Q6" s="262"/>
      <c r="R6" s="262"/>
    </row>
    <row r="7" spans="1:18" s="158" customFormat="1" ht="37.5" x14ac:dyDescent="0.55000000000000004">
      <c r="A7" s="279">
        <v>1</v>
      </c>
      <c r="B7" s="284" t="s">
        <v>80</v>
      </c>
      <c r="C7" s="281" t="s">
        <v>10</v>
      </c>
      <c r="D7" s="302">
        <f>14+6+6</f>
        <v>26</v>
      </c>
      <c r="E7" s="283">
        <v>28200</v>
      </c>
      <c r="F7" s="283">
        <f>D7*E7</f>
        <v>733200</v>
      </c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</row>
    <row r="8" spans="1:18" s="155" customFormat="1" ht="37.5" x14ac:dyDescent="0.55000000000000004">
      <c r="A8" s="279">
        <v>2</v>
      </c>
      <c r="B8" s="284" t="s">
        <v>91</v>
      </c>
      <c r="C8" s="281" t="s">
        <v>34</v>
      </c>
      <c r="D8" s="281">
        <v>1</v>
      </c>
      <c r="E8" s="283">
        <v>1819000</v>
      </c>
      <c r="F8" s="283">
        <f>D8*E8</f>
        <v>1819000</v>
      </c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</row>
    <row r="9" spans="1:18" s="155" customFormat="1" x14ac:dyDescent="0.55000000000000004">
      <c r="A9" s="279">
        <v>3</v>
      </c>
      <c r="B9" s="284" t="s">
        <v>93</v>
      </c>
      <c r="C9" s="281" t="s">
        <v>34</v>
      </c>
      <c r="D9" s="281">
        <v>1</v>
      </c>
      <c r="E9" s="283">
        <v>4000000</v>
      </c>
      <c r="F9" s="283">
        <f>D9*E9</f>
        <v>4000000</v>
      </c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</row>
    <row r="10" spans="1:18" s="158" customFormat="1" x14ac:dyDescent="0.55000000000000004">
      <c r="A10" s="279">
        <v>4</v>
      </c>
      <c r="B10" s="284" t="s">
        <v>92</v>
      </c>
      <c r="C10" s="281" t="s">
        <v>34</v>
      </c>
      <c r="D10" s="281">
        <v>1</v>
      </c>
      <c r="E10" s="283">
        <v>2000000</v>
      </c>
      <c r="F10" s="283">
        <f>D10*E10</f>
        <v>2000000</v>
      </c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</row>
    <row r="11" spans="1:18" s="45" customFormat="1" ht="22.5" customHeight="1" x14ac:dyDescent="0.55000000000000004">
      <c r="A11" s="250" t="s">
        <v>51</v>
      </c>
      <c r="B11" s="251"/>
      <c r="C11" s="251"/>
      <c r="D11" s="251"/>
      <c r="E11" s="252"/>
      <c r="F11" s="26">
        <f>SUM(F7:F10)</f>
        <v>8552200</v>
      </c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</row>
    <row r="14" spans="1:18" x14ac:dyDescent="0.55000000000000004">
      <c r="K14" s="125" t="s">
        <v>187</v>
      </c>
    </row>
    <row r="15" spans="1:18" x14ac:dyDescent="0.55000000000000004">
      <c r="K15" s="125" t="s">
        <v>188</v>
      </c>
    </row>
    <row r="16" spans="1:18" x14ac:dyDescent="0.55000000000000004">
      <c r="K16" s="125" t="s">
        <v>186</v>
      </c>
    </row>
  </sheetData>
  <mergeCells count="7">
    <mergeCell ref="A11:E11"/>
    <mergeCell ref="G5:P5"/>
    <mergeCell ref="Q5:Q6"/>
    <mergeCell ref="R5:R6"/>
    <mergeCell ref="E4:F4"/>
    <mergeCell ref="C5:D5"/>
    <mergeCell ref="A1:F1"/>
  </mergeCells>
  <pageMargins left="0.45" right="0.2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6"/>
  <sheetViews>
    <sheetView view="pageBreakPreview" topLeftCell="A37" zoomScaleNormal="100" zoomScaleSheetLayoutView="100" workbookViewId="0">
      <selection activeCell="A37" sqref="A1:XFD1048576"/>
    </sheetView>
  </sheetViews>
  <sheetFormatPr defaultColWidth="8.75" defaultRowHeight="21" x14ac:dyDescent="0.55000000000000004"/>
  <cols>
    <col min="1" max="1" width="9.375" style="124" customWidth="1"/>
    <col min="2" max="2" width="37.375" style="125" customWidth="1"/>
    <col min="3" max="3" width="5.75" style="125" customWidth="1"/>
    <col min="4" max="4" width="7" style="143" customWidth="1"/>
    <col min="5" max="5" width="10.75" style="51" bestFit="1" customWidth="1"/>
    <col min="6" max="6" width="12" style="51" customWidth="1"/>
    <col min="7" max="7" width="10" style="144" customWidth="1"/>
    <col min="8" max="8" width="0" style="125" hidden="1" customWidth="1"/>
    <col min="9" max="10" width="9.875" style="125" bestFit="1" customWidth="1"/>
    <col min="11" max="16384" width="8.75" style="125"/>
  </cols>
  <sheetData>
    <row r="1" spans="1:10" s="45" customFormat="1" ht="18.75" x14ac:dyDescent="0.55000000000000004">
      <c r="A1" s="248" t="s">
        <v>150</v>
      </c>
      <c r="B1" s="248"/>
      <c r="C1" s="248"/>
      <c r="D1" s="248"/>
      <c r="E1" s="248"/>
      <c r="F1" s="248"/>
      <c r="G1" s="248"/>
    </row>
    <row r="2" spans="1:10" s="45" customFormat="1" ht="18.75" x14ac:dyDescent="0.55000000000000004">
      <c r="A2" s="36"/>
      <c r="B2" s="9"/>
      <c r="C2" s="8"/>
      <c r="D2" s="28"/>
      <c r="E2" s="23"/>
      <c r="F2" s="23"/>
      <c r="G2" s="9"/>
    </row>
    <row r="3" spans="1:10" s="45" customFormat="1" ht="18.75" x14ac:dyDescent="0.55000000000000004">
      <c r="A3" s="37" t="s">
        <v>140</v>
      </c>
      <c r="B3" s="164" t="s">
        <v>123</v>
      </c>
      <c r="C3" s="8"/>
      <c r="D3" s="28"/>
      <c r="E3" s="23"/>
      <c r="F3" s="23"/>
      <c r="G3" s="9"/>
    </row>
    <row r="4" spans="1:10" s="45" customFormat="1" ht="18.75" x14ac:dyDescent="0.55000000000000004">
      <c r="A4" s="41" t="s">
        <v>130</v>
      </c>
      <c r="B4" s="164" t="s">
        <v>141</v>
      </c>
      <c r="C4" s="8"/>
      <c r="D4" s="8"/>
      <c r="E4" s="23"/>
      <c r="F4" s="85"/>
      <c r="G4" s="83"/>
    </row>
    <row r="5" spans="1:10" s="45" customFormat="1" ht="18.75" x14ac:dyDescent="0.55000000000000004">
      <c r="A5" s="36"/>
      <c r="B5" s="9"/>
      <c r="C5" s="8"/>
      <c r="D5" s="28"/>
      <c r="E5" s="256"/>
      <c r="F5" s="256"/>
      <c r="G5" s="256"/>
    </row>
    <row r="6" spans="1:10" s="8" customFormat="1" ht="18.75" x14ac:dyDescent="0.55000000000000004">
      <c r="A6" s="38" t="s">
        <v>0</v>
      </c>
      <c r="B6" s="11" t="s">
        <v>1</v>
      </c>
      <c r="C6" s="249" t="s">
        <v>2</v>
      </c>
      <c r="D6" s="249"/>
      <c r="E6" s="24" t="s">
        <v>3</v>
      </c>
      <c r="F6" s="24" t="s">
        <v>4</v>
      </c>
      <c r="G6" s="11" t="s">
        <v>20</v>
      </c>
      <c r="H6" s="10" t="s">
        <v>20</v>
      </c>
    </row>
    <row r="7" spans="1:10" s="8" customFormat="1" ht="18.75" x14ac:dyDescent="0.55000000000000004">
      <c r="A7" s="39" t="s">
        <v>5</v>
      </c>
      <c r="B7" s="30"/>
      <c r="C7" s="86" t="s">
        <v>6</v>
      </c>
      <c r="D7" s="29" t="s">
        <v>7</v>
      </c>
      <c r="E7" s="25" t="s">
        <v>8</v>
      </c>
      <c r="F7" s="25" t="s">
        <v>8</v>
      </c>
      <c r="G7" s="48"/>
      <c r="H7" s="49"/>
    </row>
    <row r="8" spans="1:10" s="155" customFormat="1" x14ac:dyDescent="0.55000000000000004">
      <c r="A8" s="206">
        <v>1</v>
      </c>
      <c r="B8" s="225" t="s">
        <v>116</v>
      </c>
      <c r="C8" s="208" t="s">
        <v>10</v>
      </c>
      <c r="D8" s="226">
        <v>1</v>
      </c>
      <c r="E8" s="209">
        <v>40000</v>
      </c>
      <c r="F8" s="209">
        <f t="shared" ref="F8:F13" si="0">D8*E8</f>
        <v>40000</v>
      </c>
      <c r="G8" s="207" t="s">
        <v>54</v>
      </c>
      <c r="H8" s="156" t="s">
        <v>117</v>
      </c>
      <c r="I8" s="155" t="s">
        <v>137</v>
      </c>
      <c r="J8" s="163"/>
    </row>
    <row r="9" spans="1:10" s="155" customFormat="1" x14ac:dyDescent="0.55000000000000004">
      <c r="A9" s="210">
        <v>2</v>
      </c>
      <c r="B9" s="196" t="s">
        <v>120</v>
      </c>
      <c r="C9" s="216" t="s">
        <v>10</v>
      </c>
      <c r="D9" s="217">
        <v>3</v>
      </c>
      <c r="E9" s="214">
        <v>15000</v>
      </c>
      <c r="F9" s="214">
        <f t="shared" si="0"/>
        <v>45000</v>
      </c>
      <c r="G9" s="196" t="s">
        <v>54</v>
      </c>
      <c r="H9" s="228"/>
      <c r="I9" s="155" t="s">
        <v>137</v>
      </c>
    </row>
    <row r="10" spans="1:10" s="158" customFormat="1" x14ac:dyDescent="0.55000000000000004">
      <c r="A10" s="210">
        <v>3</v>
      </c>
      <c r="B10" s="196" t="s">
        <v>121</v>
      </c>
      <c r="C10" s="216" t="s">
        <v>10</v>
      </c>
      <c r="D10" s="217">
        <v>20</v>
      </c>
      <c r="E10" s="214">
        <v>23000</v>
      </c>
      <c r="F10" s="214">
        <f t="shared" si="0"/>
        <v>460000</v>
      </c>
      <c r="G10" s="196" t="s">
        <v>54</v>
      </c>
      <c r="H10" s="228" t="s">
        <v>117</v>
      </c>
      <c r="I10" s="155" t="s">
        <v>137</v>
      </c>
      <c r="J10" s="162"/>
    </row>
    <row r="11" spans="1:10" s="155" customFormat="1" x14ac:dyDescent="0.55000000000000004">
      <c r="A11" s="210">
        <v>4</v>
      </c>
      <c r="B11" s="14" t="s">
        <v>72</v>
      </c>
      <c r="C11" s="216" t="s">
        <v>26</v>
      </c>
      <c r="D11" s="217">
        <v>2</v>
      </c>
      <c r="E11" s="214">
        <f>362500</f>
        <v>362500</v>
      </c>
      <c r="F11" s="214">
        <f t="shared" si="0"/>
        <v>725000</v>
      </c>
      <c r="G11" s="196" t="s">
        <v>54</v>
      </c>
      <c r="H11" s="161" t="s">
        <v>52</v>
      </c>
      <c r="I11" s="160" t="s">
        <v>137</v>
      </c>
      <c r="J11" s="163"/>
    </row>
    <row r="12" spans="1:10" s="155" customFormat="1" x14ac:dyDescent="0.55000000000000004">
      <c r="A12" s="210">
        <v>5</v>
      </c>
      <c r="B12" s="14" t="s">
        <v>73</v>
      </c>
      <c r="C12" s="216" t="s">
        <v>26</v>
      </c>
      <c r="D12" s="217">
        <v>2</v>
      </c>
      <c r="E12" s="214">
        <f>217500</f>
        <v>217500</v>
      </c>
      <c r="F12" s="214">
        <f t="shared" si="0"/>
        <v>435000</v>
      </c>
      <c r="G12" s="196" t="s">
        <v>54</v>
      </c>
      <c r="H12" s="161" t="s">
        <v>52</v>
      </c>
      <c r="I12" s="158" t="s">
        <v>137</v>
      </c>
    </row>
    <row r="13" spans="1:10" s="155" customFormat="1" x14ac:dyDescent="0.55000000000000004">
      <c r="A13" s="210">
        <v>6</v>
      </c>
      <c r="B13" s="194" t="s">
        <v>74</v>
      </c>
      <c r="C13" s="216" t="s">
        <v>13</v>
      </c>
      <c r="D13" s="217">
        <v>1</v>
      </c>
      <c r="E13" s="214">
        <v>1500000</v>
      </c>
      <c r="F13" s="214">
        <f t="shared" si="0"/>
        <v>1500000</v>
      </c>
      <c r="G13" s="196" t="s">
        <v>54</v>
      </c>
      <c r="H13" s="161" t="s">
        <v>53</v>
      </c>
      <c r="I13" s="158" t="s">
        <v>137</v>
      </c>
    </row>
    <row r="14" spans="1:10" s="189" customFormat="1" ht="18.75" x14ac:dyDescent="0.55000000000000004">
      <c r="A14" s="253" t="s">
        <v>51</v>
      </c>
      <c r="B14" s="254"/>
      <c r="C14" s="254"/>
      <c r="D14" s="254"/>
      <c r="E14" s="255"/>
      <c r="F14" s="186">
        <f>SUM(F8:F13)</f>
        <v>3205000</v>
      </c>
      <c r="G14" s="187"/>
      <c r="H14" s="188"/>
      <c r="I14" s="188"/>
      <c r="J14" s="188"/>
    </row>
    <row r="15" spans="1:10" s="45" customFormat="1" ht="18.75" x14ac:dyDescent="0.55000000000000004">
      <c r="A15" s="41" t="s">
        <v>130</v>
      </c>
      <c r="B15" s="164" t="s">
        <v>142</v>
      </c>
      <c r="C15" s="8"/>
      <c r="D15" s="8"/>
      <c r="E15" s="23"/>
      <c r="F15" s="85"/>
      <c r="G15" s="83"/>
    </row>
    <row r="16" spans="1:10" s="45" customFormat="1" ht="18.75" x14ac:dyDescent="0.55000000000000004">
      <c r="A16" s="36"/>
      <c r="B16" s="9"/>
      <c r="C16" s="8"/>
      <c r="D16" s="28"/>
      <c r="E16" s="256"/>
      <c r="F16" s="256"/>
      <c r="G16" s="256"/>
    </row>
    <row r="17" spans="1:10" s="8" customFormat="1" ht="18.75" x14ac:dyDescent="0.55000000000000004">
      <c r="A17" s="38" t="s">
        <v>0</v>
      </c>
      <c r="B17" s="11" t="s">
        <v>1</v>
      </c>
      <c r="C17" s="249" t="s">
        <v>2</v>
      </c>
      <c r="D17" s="249"/>
      <c r="E17" s="24" t="s">
        <v>3</v>
      </c>
      <c r="F17" s="24" t="s">
        <v>4</v>
      </c>
      <c r="G17" s="11" t="s">
        <v>20</v>
      </c>
      <c r="H17" s="10" t="s">
        <v>20</v>
      </c>
    </row>
    <row r="18" spans="1:10" s="8" customFormat="1" ht="18.75" x14ac:dyDescent="0.55000000000000004">
      <c r="A18" s="39" t="s">
        <v>5</v>
      </c>
      <c r="B18" s="30"/>
      <c r="C18" s="88" t="s">
        <v>6</v>
      </c>
      <c r="D18" s="29" t="s">
        <v>7</v>
      </c>
      <c r="E18" s="25" t="s">
        <v>8</v>
      </c>
      <c r="F18" s="25" t="s">
        <v>8</v>
      </c>
      <c r="G18" s="48"/>
      <c r="H18" s="49"/>
    </row>
    <row r="19" spans="1:10" s="158" customFormat="1" x14ac:dyDescent="0.55000000000000004">
      <c r="A19" s="210">
        <v>1</v>
      </c>
      <c r="B19" s="196" t="s">
        <v>113</v>
      </c>
      <c r="C19" s="216" t="s">
        <v>10</v>
      </c>
      <c r="D19" s="213">
        <v>5</v>
      </c>
      <c r="E19" s="214">
        <v>28600</v>
      </c>
      <c r="F19" s="214">
        <f t="shared" ref="F19:F26" si="1">D19*E19</f>
        <v>143000</v>
      </c>
      <c r="G19" s="215" t="s">
        <v>59</v>
      </c>
      <c r="H19" s="154" t="s">
        <v>56</v>
      </c>
      <c r="I19" s="155" t="s">
        <v>136</v>
      </c>
      <c r="J19" s="162"/>
    </row>
    <row r="20" spans="1:10" s="158" customFormat="1" x14ac:dyDescent="0.55000000000000004">
      <c r="A20" s="210">
        <v>2</v>
      </c>
      <c r="B20" s="211" t="s">
        <v>114</v>
      </c>
      <c r="C20" s="212" t="s">
        <v>40</v>
      </c>
      <c r="D20" s="213">
        <v>20</v>
      </c>
      <c r="E20" s="214">
        <v>1750</v>
      </c>
      <c r="F20" s="214">
        <f t="shared" si="1"/>
        <v>35000</v>
      </c>
      <c r="G20" s="215" t="s">
        <v>59</v>
      </c>
      <c r="H20" s="154" t="s">
        <v>56</v>
      </c>
      <c r="I20" s="155" t="s">
        <v>136</v>
      </c>
      <c r="J20" s="162"/>
    </row>
    <row r="21" spans="1:10" s="155" customFormat="1" x14ac:dyDescent="0.55000000000000004">
      <c r="A21" s="210">
        <v>3</v>
      </c>
      <c r="B21" s="196" t="s">
        <v>115</v>
      </c>
      <c r="C21" s="216" t="s">
        <v>40</v>
      </c>
      <c r="D21" s="213">
        <v>10</v>
      </c>
      <c r="E21" s="214">
        <v>1500</v>
      </c>
      <c r="F21" s="214">
        <f t="shared" si="1"/>
        <v>15000</v>
      </c>
      <c r="G21" s="215" t="s">
        <v>59</v>
      </c>
      <c r="H21" s="154" t="s">
        <v>56</v>
      </c>
      <c r="I21" s="155" t="s">
        <v>136</v>
      </c>
    </row>
    <row r="22" spans="1:10" s="158" customFormat="1" ht="37.5" x14ac:dyDescent="0.55000000000000004">
      <c r="A22" s="210">
        <v>4</v>
      </c>
      <c r="B22" s="196" t="s">
        <v>118</v>
      </c>
      <c r="C22" s="216" t="s">
        <v>10</v>
      </c>
      <c r="D22" s="213">
        <v>5</v>
      </c>
      <c r="E22" s="214">
        <v>35000</v>
      </c>
      <c r="F22" s="214">
        <f t="shared" si="1"/>
        <v>175000</v>
      </c>
      <c r="G22" s="215" t="s">
        <v>119</v>
      </c>
      <c r="H22" s="154" t="s">
        <v>56</v>
      </c>
      <c r="I22" s="155" t="s">
        <v>136</v>
      </c>
      <c r="J22" s="162"/>
    </row>
    <row r="23" spans="1:10" s="158" customFormat="1" x14ac:dyDescent="0.55000000000000004">
      <c r="A23" s="210">
        <v>5</v>
      </c>
      <c r="B23" s="196" t="s">
        <v>83</v>
      </c>
      <c r="C23" s="216" t="s">
        <v>10</v>
      </c>
      <c r="D23" s="213">
        <v>4</v>
      </c>
      <c r="E23" s="214">
        <v>15000</v>
      </c>
      <c r="F23" s="214">
        <f t="shared" si="1"/>
        <v>60000</v>
      </c>
      <c r="G23" s="215" t="s">
        <v>59</v>
      </c>
      <c r="H23" s="227" t="s">
        <v>57</v>
      </c>
      <c r="I23" s="158" t="s">
        <v>136</v>
      </c>
    </row>
    <row r="24" spans="1:10" s="158" customFormat="1" ht="37.5" x14ac:dyDescent="0.55000000000000004">
      <c r="A24" s="210">
        <v>6</v>
      </c>
      <c r="B24" s="196" t="s">
        <v>122</v>
      </c>
      <c r="C24" s="216" t="s">
        <v>10</v>
      </c>
      <c r="D24" s="213">
        <v>10</v>
      </c>
      <c r="E24" s="214">
        <f>26500</f>
        <v>26500</v>
      </c>
      <c r="F24" s="214">
        <f t="shared" si="1"/>
        <v>265000</v>
      </c>
      <c r="G24" s="215" t="s">
        <v>59</v>
      </c>
      <c r="H24" s="154" t="s">
        <v>56</v>
      </c>
      <c r="I24" s="155" t="s">
        <v>136</v>
      </c>
    </row>
    <row r="25" spans="1:10" s="158" customFormat="1" ht="37.5" x14ac:dyDescent="0.55000000000000004">
      <c r="A25" s="210">
        <v>7</v>
      </c>
      <c r="B25" s="196" t="s">
        <v>79</v>
      </c>
      <c r="C25" s="216" t="s">
        <v>13</v>
      </c>
      <c r="D25" s="213">
        <v>1</v>
      </c>
      <c r="E25" s="214">
        <v>831200</v>
      </c>
      <c r="F25" s="214">
        <f t="shared" si="1"/>
        <v>831200</v>
      </c>
      <c r="G25" s="215" t="s">
        <v>59</v>
      </c>
      <c r="H25" s="157" t="s">
        <v>55</v>
      </c>
      <c r="I25" s="160" t="s">
        <v>136</v>
      </c>
    </row>
    <row r="26" spans="1:10" s="158" customFormat="1" x14ac:dyDescent="0.55000000000000004">
      <c r="A26" s="210">
        <v>8</v>
      </c>
      <c r="B26" s="196" t="s">
        <v>82</v>
      </c>
      <c r="C26" s="216" t="s">
        <v>40</v>
      </c>
      <c r="D26" s="213">
        <v>100</v>
      </c>
      <c r="E26" s="214">
        <v>1000</v>
      </c>
      <c r="F26" s="214">
        <f t="shared" si="1"/>
        <v>100000</v>
      </c>
      <c r="G26" s="215" t="s">
        <v>59</v>
      </c>
      <c r="H26" s="157" t="s">
        <v>56</v>
      </c>
      <c r="I26" s="158" t="s">
        <v>136</v>
      </c>
    </row>
    <row r="27" spans="1:10" s="189" customFormat="1" ht="18.75" x14ac:dyDescent="0.55000000000000004">
      <c r="A27" s="253" t="s">
        <v>51</v>
      </c>
      <c r="B27" s="254"/>
      <c r="C27" s="254"/>
      <c r="D27" s="254"/>
      <c r="E27" s="255"/>
      <c r="F27" s="186">
        <f>SUM(F19:F26)</f>
        <v>1624200</v>
      </c>
      <c r="G27" s="187"/>
      <c r="H27" s="188"/>
      <c r="I27" s="188"/>
      <c r="J27" s="188"/>
    </row>
    <row r="28" spans="1:10" s="45" customFormat="1" ht="18.75" x14ac:dyDescent="0.55000000000000004">
      <c r="A28" s="41" t="s">
        <v>130</v>
      </c>
      <c r="B28" s="164" t="s">
        <v>144</v>
      </c>
      <c r="C28" s="8"/>
      <c r="D28" s="8"/>
      <c r="E28" s="23"/>
      <c r="F28" s="85"/>
      <c r="G28" s="83"/>
    </row>
    <row r="29" spans="1:10" s="45" customFormat="1" ht="18.75" x14ac:dyDescent="0.55000000000000004">
      <c r="A29" s="36"/>
      <c r="B29" s="9"/>
      <c r="C29" s="8"/>
      <c r="D29" s="28"/>
      <c r="E29" s="256"/>
      <c r="F29" s="256"/>
      <c r="G29" s="256"/>
    </row>
    <row r="30" spans="1:10" s="8" customFormat="1" ht="18.75" x14ac:dyDescent="0.55000000000000004">
      <c r="A30" s="38" t="s">
        <v>0</v>
      </c>
      <c r="B30" s="11" t="s">
        <v>1</v>
      </c>
      <c r="C30" s="249" t="s">
        <v>2</v>
      </c>
      <c r="D30" s="249"/>
      <c r="E30" s="24" t="s">
        <v>3</v>
      </c>
      <c r="F30" s="24" t="s">
        <v>4</v>
      </c>
      <c r="G30" s="11" t="s">
        <v>20</v>
      </c>
      <c r="H30" s="10" t="s">
        <v>20</v>
      </c>
    </row>
    <row r="31" spans="1:10" s="8" customFormat="1" ht="18.75" x14ac:dyDescent="0.55000000000000004">
      <c r="A31" s="39" t="s">
        <v>5</v>
      </c>
      <c r="B31" s="30"/>
      <c r="C31" s="88" t="s">
        <v>6</v>
      </c>
      <c r="D31" s="29" t="s">
        <v>7</v>
      </c>
      <c r="E31" s="25" t="s">
        <v>8</v>
      </c>
      <c r="F31" s="25" t="s">
        <v>8</v>
      </c>
      <c r="G31" s="48"/>
      <c r="H31" s="49"/>
    </row>
    <row r="32" spans="1:10" s="158" customFormat="1" x14ac:dyDescent="0.55000000000000004">
      <c r="A32" s="210">
        <v>1</v>
      </c>
      <c r="B32" s="218" t="s">
        <v>88</v>
      </c>
      <c r="C32" s="212" t="s">
        <v>13</v>
      </c>
      <c r="D32" s="213">
        <v>2</v>
      </c>
      <c r="E32" s="219">
        <v>400000</v>
      </c>
      <c r="F32" s="214">
        <f>D32*E32</f>
        <v>800000</v>
      </c>
      <c r="G32" s="220" t="s">
        <v>61</v>
      </c>
      <c r="H32" s="159"/>
      <c r="I32" s="158" t="s">
        <v>138</v>
      </c>
    </row>
    <row r="33" spans="1:10" s="158" customFormat="1" ht="39" x14ac:dyDescent="0.55000000000000004">
      <c r="A33" s="210">
        <v>2</v>
      </c>
      <c r="B33" s="218" t="s">
        <v>60</v>
      </c>
      <c r="C33" s="212" t="s">
        <v>13</v>
      </c>
      <c r="D33" s="213">
        <v>1</v>
      </c>
      <c r="E33" s="219">
        <v>492000</v>
      </c>
      <c r="F33" s="214">
        <f>D33*E33</f>
        <v>492000</v>
      </c>
      <c r="G33" s="215" t="s">
        <v>61</v>
      </c>
      <c r="H33" s="229"/>
      <c r="I33" s="158" t="s">
        <v>138</v>
      </c>
    </row>
    <row r="34" spans="1:10" s="189" customFormat="1" ht="18.75" x14ac:dyDescent="0.55000000000000004">
      <c r="A34" s="253" t="s">
        <v>51</v>
      </c>
      <c r="B34" s="254"/>
      <c r="C34" s="254"/>
      <c r="D34" s="254"/>
      <c r="E34" s="255"/>
      <c r="F34" s="186">
        <f>SUM(F32:F33)</f>
        <v>1292000</v>
      </c>
      <c r="G34" s="187"/>
      <c r="H34" s="188"/>
      <c r="I34" s="188"/>
      <c r="J34" s="188"/>
    </row>
    <row r="35" spans="1:10" s="45" customFormat="1" ht="18.75" x14ac:dyDescent="0.55000000000000004">
      <c r="A35" s="41" t="s">
        <v>130</v>
      </c>
      <c r="B35" s="164" t="s">
        <v>145</v>
      </c>
      <c r="C35" s="8"/>
      <c r="D35" s="8"/>
      <c r="E35" s="23"/>
      <c r="F35" s="85"/>
      <c r="G35" s="83"/>
    </row>
    <row r="36" spans="1:10" s="45" customFormat="1" ht="18.75" x14ac:dyDescent="0.55000000000000004">
      <c r="A36" s="36"/>
      <c r="B36" s="9"/>
      <c r="C36" s="8"/>
      <c r="D36" s="28"/>
      <c r="E36" s="256"/>
      <c r="F36" s="256"/>
      <c r="G36" s="256"/>
    </row>
    <row r="37" spans="1:10" s="8" customFormat="1" ht="18.75" x14ac:dyDescent="0.55000000000000004">
      <c r="A37" s="38" t="s">
        <v>0</v>
      </c>
      <c r="B37" s="11" t="s">
        <v>1</v>
      </c>
      <c r="C37" s="249" t="s">
        <v>2</v>
      </c>
      <c r="D37" s="249"/>
      <c r="E37" s="24" t="s">
        <v>3</v>
      </c>
      <c r="F37" s="24" t="s">
        <v>4</v>
      </c>
      <c r="G37" s="11" t="s">
        <v>20</v>
      </c>
      <c r="H37" s="10" t="s">
        <v>20</v>
      </c>
    </row>
    <row r="38" spans="1:10" s="8" customFormat="1" ht="18.75" x14ac:dyDescent="0.55000000000000004">
      <c r="A38" s="39" t="s">
        <v>5</v>
      </c>
      <c r="B38" s="30"/>
      <c r="C38" s="88" t="s">
        <v>6</v>
      </c>
      <c r="D38" s="29" t="s">
        <v>7</v>
      </c>
      <c r="E38" s="25" t="s">
        <v>8</v>
      </c>
      <c r="F38" s="25" t="s">
        <v>8</v>
      </c>
      <c r="G38" s="48"/>
      <c r="H38" s="49"/>
    </row>
    <row r="39" spans="1:10" s="158" customFormat="1" ht="75" x14ac:dyDescent="0.55000000000000004">
      <c r="A39" s="210">
        <v>1</v>
      </c>
      <c r="B39" s="196" t="s">
        <v>80</v>
      </c>
      <c r="C39" s="216" t="s">
        <v>10</v>
      </c>
      <c r="D39" s="213">
        <f>14+6+6</f>
        <v>26</v>
      </c>
      <c r="E39" s="214">
        <v>28200</v>
      </c>
      <c r="F39" s="214">
        <f>D39*E39</f>
        <v>733200</v>
      </c>
      <c r="G39" s="215" t="s">
        <v>143</v>
      </c>
      <c r="H39" s="157" t="s">
        <v>56</v>
      </c>
      <c r="I39" s="158" t="s">
        <v>139</v>
      </c>
    </row>
    <row r="40" spans="1:10" s="155" customFormat="1" ht="37.5" x14ac:dyDescent="0.55000000000000004">
      <c r="A40" s="210">
        <v>2</v>
      </c>
      <c r="B40" s="196" t="s">
        <v>91</v>
      </c>
      <c r="C40" s="216" t="s">
        <v>34</v>
      </c>
      <c r="D40" s="216">
        <v>1</v>
      </c>
      <c r="E40" s="214">
        <v>1819000</v>
      </c>
      <c r="F40" s="214">
        <f>D40*E40</f>
        <v>1819000</v>
      </c>
      <c r="G40" s="215" t="s">
        <v>49</v>
      </c>
      <c r="H40" s="157"/>
      <c r="I40" s="162" t="s">
        <v>139</v>
      </c>
    </row>
    <row r="41" spans="1:10" s="155" customFormat="1" x14ac:dyDescent="0.55000000000000004">
      <c r="A41" s="210">
        <v>3</v>
      </c>
      <c r="B41" s="196" t="s">
        <v>93</v>
      </c>
      <c r="C41" s="216" t="s">
        <v>34</v>
      </c>
      <c r="D41" s="216">
        <v>1</v>
      </c>
      <c r="E41" s="214">
        <v>4000000</v>
      </c>
      <c r="F41" s="214">
        <f>D41*E41</f>
        <v>4000000</v>
      </c>
      <c r="G41" s="215" t="s">
        <v>49</v>
      </c>
      <c r="H41" s="157"/>
      <c r="I41" s="162" t="s">
        <v>139</v>
      </c>
    </row>
    <row r="42" spans="1:10" s="158" customFormat="1" x14ac:dyDescent="0.55000000000000004">
      <c r="A42" s="221">
        <v>4</v>
      </c>
      <c r="B42" s="201" t="s">
        <v>92</v>
      </c>
      <c r="C42" s="222" t="s">
        <v>34</v>
      </c>
      <c r="D42" s="222">
        <v>1</v>
      </c>
      <c r="E42" s="223">
        <v>2000000</v>
      </c>
      <c r="F42" s="223">
        <f>D42*E42</f>
        <v>2000000</v>
      </c>
      <c r="G42" s="224" t="s">
        <v>49</v>
      </c>
      <c r="H42" s="157"/>
      <c r="I42" s="162" t="s">
        <v>139</v>
      </c>
      <c r="J42" s="162"/>
    </row>
    <row r="43" spans="1:10" s="45" customFormat="1" ht="22.5" customHeight="1" x14ac:dyDescent="0.55000000000000004">
      <c r="A43" s="250" t="s">
        <v>51</v>
      </c>
      <c r="B43" s="251"/>
      <c r="C43" s="251"/>
      <c r="D43" s="251"/>
      <c r="E43" s="252"/>
      <c r="F43" s="26">
        <f>SUM(F39:F42)</f>
        <v>8552200</v>
      </c>
      <c r="G43" s="46"/>
      <c r="I43" s="81" t="e">
        <f>SUM(F23,#REF!,F24,F25,F19,F22,F32,#REF!,#REF!,#REF!,#REF!,F42,#REF!,F26,#REF!,#REF!,#REF!,F49,F33,#REF!,F10,#REF!,#REF!)</f>
        <v>#REF!</v>
      </c>
      <c r="J43" s="81" t="e">
        <f>SUM(F14,F27,F34,#REF!,F43)</f>
        <v>#REF!</v>
      </c>
    </row>
    <row r="49" spans="1:9" ht="37.5" x14ac:dyDescent="0.55000000000000004">
      <c r="A49" s="72">
        <f>A26+1</f>
        <v>9</v>
      </c>
      <c r="B49" s="7" t="s">
        <v>89</v>
      </c>
      <c r="C49" s="126" t="s">
        <v>10</v>
      </c>
      <c r="D49" s="127">
        <v>1</v>
      </c>
      <c r="E49" s="101">
        <v>670000</v>
      </c>
      <c r="F49" s="101">
        <f t="shared" ref="F49" si="2">D49*E49</f>
        <v>670000</v>
      </c>
      <c r="G49" s="128" t="s">
        <v>59</v>
      </c>
      <c r="H49" s="129" t="s">
        <v>58</v>
      </c>
      <c r="I49" s="130">
        <f>SUM(F23:F49)</f>
        <v>23238800</v>
      </c>
    </row>
    <row r="50" spans="1:9" s="31" customFormat="1" ht="37.5" x14ac:dyDescent="0.3">
      <c r="A50" s="72">
        <f>A10+1</f>
        <v>4</v>
      </c>
      <c r="B50" s="131" t="s">
        <v>94</v>
      </c>
      <c r="C50" s="90" t="s">
        <v>10</v>
      </c>
      <c r="D50" s="90">
        <v>1</v>
      </c>
      <c r="E50" s="47">
        <v>22000</v>
      </c>
      <c r="F50" s="132">
        <v>22000</v>
      </c>
      <c r="G50" s="133" t="s">
        <v>98</v>
      </c>
    </row>
    <row r="51" spans="1:9" s="31" customFormat="1" ht="19.5" x14ac:dyDescent="0.3">
      <c r="A51" s="72">
        <f t="shared" ref="A51:A56" si="3">A50+1</f>
        <v>5</v>
      </c>
      <c r="B51" s="82" t="s">
        <v>95</v>
      </c>
      <c r="C51" s="134" t="s">
        <v>10</v>
      </c>
      <c r="D51" s="134">
        <v>8</v>
      </c>
      <c r="E51" s="135">
        <v>20800</v>
      </c>
      <c r="F51" s="136">
        <f t="shared" ref="F51:F56" si="4">D51*E51</f>
        <v>166400</v>
      </c>
      <c r="G51" s="133" t="s">
        <v>97</v>
      </c>
    </row>
    <row r="52" spans="1:9" s="31" customFormat="1" ht="19.5" x14ac:dyDescent="0.3">
      <c r="A52" s="72">
        <f t="shared" si="3"/>
        <v>6</v>
      </c>
      <c r="B52" s="82" t="s">
        <v>96</v>
      </c>
      <c r="C52" s="134" t="s">
        <v>13</v>
      </c>
      <c r="D52" s="134">
        <v>32</v>
      </c>
      <c r="E52" s="135">
        <v>13500</v>
      </c>
      <c r="F52" s="136">
        <f t="shared" si="4"/>
        <v>432000</v>
      </c>
      <c r="G52" s="133" t="s">
        <v>97</v>
      </c>
    </row>
    <row r="53" spans="1:9" s="31" customFormat="1" ht="19.5" x14ac:dyDescent="0.3">
      <c r="A53" s="72">
        <f t="shared" si="3"/>
        <v>7</v>
      </c>
      <c r="B53" s="82" t="s">
        <v>100</v>
      </c>
      <c r="C53" s="134" t="s">
        <v>40</v>
      </c>
      <c r="D53" s="134">
        <v>48</v>
      </c>
      <c r="E53" s="135">
        <v>5000</v>
      </c>
      <c r="F53" s="136">
        <f t="shared" si="4"/>
        <v>240000</v>
      </c>
      <c r="G53" s="133" t="s">
        <v>98</v>
      </c>
    </row>
    <row r="54" spans="1:9" s="31" customFormat="1" ht="19.5" x14ac:dyDescent="0.3">
      <c r="A54" s="72">
        <f t="shared" si="3"/>
        <v>8</v>
      </c>
      <c r="B54" s="82" t="s">
        <v>101</v>
      </c>
      <c r="C54" s="134" t="s">
        <v>40</v>
      </c>
      <c r="D54" s="134">
        <v>12</v>
      </c>
      <c r="E54" s="135">
        <v>5000</v>
      </c>
      <c r="F54" s="136">
        <f t="shared" si="4"/>
        <v>60000</v>
      </c>
      <c r="G54" s="133" t="s">
        <v>98</v>
      </c>
    </row>
    <row r="55" spans="1:9" s="34" customFormat="1" ht="19.5" x14ac:dyDescent="0.3">
      <c r="A55" s="72">
        <f t="shared" si="3"/>
        <v>9</v>
      </c>
      <c r="B55" s="84" t="s">
        <v>108</v>
      </c>
      <c r="C55" s="74" t="s">
        <v>13</v>
      </c>
      <c r="D55" s="137">
        <v>1</v>
      </c>
      <c r="E55" s="47">
        <v>1007500</v>
      </c>
      <c r="F55" s="132">
        <f t="shared" si="4"/>
        <v>1007500</v>
      </c>
      <c r="G55" s="132" t="s">
        <v>99</v>
      </c>
    </row>
    <row r="56" spans="1:9" s="34" customFormat="1" ht="37.5" x14ac:dyDescent="0.3">
      <c r="A56" s="75">
        <f t="shared" si="3"/>
        <v>10</v>
      </c>
      <c r="B56" s="138" t="s">
        <v>102</v>
      </c>
      <c r="C56" s="139" t="s">
        <v>13</v>
      </c>
      <c r="D56" s="140">
        <v>1</v>
      </c>
      <c r="E56" s="76">
        <v>1224500</v>
      </c>
      <c r="F56" s="141">
        <f t="shared" si="4"/>
        <v>1224500</v>
      </c>
      <c r="G56" s="142" t="s">
        <v>99</v>
      </c>
    </row>
  </sheetData>
  <sortState ref="A7:I28">
    <sortCondition ref="I7:I28"/>
  </sortState>
  <mergeCells count="13">
    <mergeCell ref="C6:D6"/>
    <mergeCell ref="A43:E43"/>
    <mergeCell ref="A1:G1"/>
    <mergeCell ref="E5:G5"/>
    <mergeCell ref="A14:E14"/>
    <mergeCell ref="E16:G16"/>
    <mergeCell ref="C17:D17"/>
    <mergeCell ref="A27:E27"/>
    <mergeCell ref="E29:G29"/>
    <mergeCell ref="C30:D30"/>
    <mergeCell ref="E36:G36"/>
    <mergeCell ref="C37:D37"/>
    <mergeCell ref="A34:E34"/>
  </mergeCells>
  <pageMargins left="0.70866141732283472" right="0.70866141732283472" top="0.74803149606299213" bottom="0.74803149606299213" header="0.31496062992125984" footer="0.31496062992125984"/>
  <pageSetup paperSize="9" scale="92" fitToHeight="0" orientation="portrait" horizontalDpi="4294967295" verticalDpi="4294967295" r:id="rId1"/>
  <rowBreaks count="3" manualBreakCount="3">
    <brk id="14" max="7" man="1"/>
    <brk id="27" max="7" man="1"/>
    <brk id="34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2:J24"/>
  <sheetViews>
    <sheetView view="pageBreakPreview" zoomScaleNormal="100" zoomScaleSheetLayoutView="100" workbookViewId="0">
      <selection sqref="A1:XFD1048576"/>
    </sheetView>
  </sheetViews>
  <sheetFormatPr defaultColWidth="8.25" defaultRowHeight="21" x14ac:dyDescent="0.3"/>
  <cols>
    <col min="1" max="1" width="12.125" style="61" customWidth="1"/>
    <col min="2" max="2" width="49.375" style="17" bestFit="1" customWidth="1"/>
    <col min="3" max="3" width="6.25" style="16" customWidth="1"/>
    <col min="4" max="4" width="5.625" style="61" customWidth="1"/>
    <col min="5" max="5" width="12.5" style="51" bestFit="1" customWidth="1"/>
    <col min="6" max="6" width="12.75" style="51" customWidth="1"/>
    <col min="7" max="7" width="9.875" style="31" bestFit="1" customWidth="1"/>
    <col min="8" max="256" width="8.25" style="31"/>
    <col min="257" max="257" width="8.125" style="31" customWidth="1"/>
    <col min="258" max="258" width="34.125" style="31" customWidth="1"/>
    <col min="259" max="259" width="8.375" style="31" customWidth="1"/>
    <col min="260" max="260" width="7.75" style="31" customWidth="1"/>
    <col min="261" max="261" width="11.375" style="31" customWidth="1"/>
    <col min="262" max="262" width="11.25" style="31" customWidth="1"/>
    <col min="263" max="512" width="8.25" style="31"/>
    <col min="513" max="513" width="8.125" style="31" customWidth="1"/>
    <col min="514" max="514" width="34.125" style="31" customWidth="1"/>
    <col min="515" max="515" width="8.375" style="31" customWidth="1"/>
    <col min="516" max="516" width="7.75" style="31" customWidth="1"/>
    <col min="517" max="517" width="11.375" style="31" customWidth="1"/>
    <col min="518" max="518" width="11.25" style="31" customWidth="1"/>
    <col min="519" max="768" width="8.25" style="31"/>
    <col min="769" max="769" width="8.125" style="31" customWidth="1"/>
    <col min="770" max="770" width="34.125" style="31" customWidth="1"/>
    <col min="771" max="771" width="8.375" style="31" customWidth="1"/>
    <col min="772" max="772" width="7.75" style="31" customWidth="1"/>
    <col min="773" max="773" width="11.375" style="31" customWidth="1"/>
    <col min="774" max="774" width="11.25" style="31" customWidth="1"/>
    <col min="775" max="1024" width="8.25" style="31"/>
    <col min="1025" max="1025" width="8.125" style="31" customWidth="1"/>
    <col min="1026" max="1026" width="34.125" style="31" customWidth="1"/>
    <col min="1027" max="1027" width="8.375" style="31" customWidth="1"/>
    <col min="1028" max="1028" width="7.75" style="31" customWidth="1"/>
    <col min="1029" max="1029" width="11.375" style="31" customWidth="1"/>
    <col min="1030" max="1030" width="11.25" style="31" customWidth="1"/>
    <col min="1031" max="1280" width="8.25" style="31"/>
    <col min="1281" max="1281" width="8.125" style="31" customWidth="1"/>
    <col min="1282" max="1282" width="34.125" style="31" customWidth="1"/>
    <col min="1283" max="1283" width="8.375" style="31" customWidth="1"/>
    <col min="1284" max="1284" width="7.75" style="31" customWidth="1"/>
    <col min="1285" max="1285" width="11.375" style="31" customWidth="1"/>
    <col min="1286" max="1286" width="11.25" style="31" customWidth="1"/>
    <col min="1287" max="1536" width="8.25" style="31"/>
    <col min="1537" max="1537" width="8.125" style="31" customWidth="1"/>
    <col min="1538" max="1538" width="34.125" style="31" customWidth="1"/>
    <col min="1539" max="1539" width="8.375" style="31" customWidth="1"/>
    <col min="1540" max="1540" width="7.75" style="31" customWidth="1"/>
    <col min="1541" max="1541" width="11.375" style="31" customWidth="1"/>
    <col min="1542" max="1542" width="11.25" style="31" customWidth="1"/>
    <col min="1543" max="1792" width="8.25" style="31"/>
    <col min="1793" max="1793" width="8.125" style="31" customWidth="1"/>
    <col min="1794" max="1794" width="34.125" style="31" customWidth="1"/>
    <col min="1795" max="1795" width="8.375" style="31" customWidth="1"/>
    <col min="1796" max="1796" width="7.75" style="31" customWidth="1"/>
    <col min="1797" max="1797" width="11.375" style="31" customWidth="1"/>
    <col min="1798" max="1798" width="11.25" style="31" customWidth="1"/>
    <col min="1799" max="2048" width="8.25" style="31"/>
    <col min="2049" max="2049" width="8.125" style="31" customWidth="1"/>
    <col min="2050" max="2050" width="34.125" style="31" customWidth="1"/>
    <col min="2051" max="2051" width="8.375" style="31" customWidth="1"/>
    <col min="2052" max="2052" width="7.75" style="31" customWidth="1"/>
    <col min="2053" max="2053" width="11.375" style="31" customWidth="1"/>
    <col min="2054" max="2054" width="11.25" style="31" customWidth="1"/>
    <col min="2055" max="2304" width="8.25" style="31"/>
    <col min="2305" max="2305" width="8.125" style="31" customWidth="1"/>
    <col min="2306" max="2306" width="34.125" style="31" customWidth="1"/>
    <col min="2307" max="2307" width="8.375" style="31" customWidth="1"/>
    <col min="2308" max="2308" width="7.75" style="31" customWidth="1"/>
    <col min="2309" max="2309" width="11.375" style="31" customWidth="1"/>
    <col min="2310" max="2310" width="11.25" style="31" customWidth="1"/>
    <col min="2311" max="2560" width="8.25" style="31"/>
    <col min="2561" max="2561" width="8.125" style="31" customWidth="1"/>
    <col min="2562" max="2562" width="34.125" style="31" customWidth="1"/>
    <col min="2563" max="2563" width="8.375" style="31" customWidth="1"/>
    <col min="2564" max="2564" width="7.75" style="31" customWidth="1"/>
    <col min="2565" max="2565" width="11.375" style="31" customWidth="1"/>
    <col min="2566" max="2566" width="11.25" style="31" customWidth="1"/>
    <col min="2567" max="2816" width="8.25" style="31"/>
    <col min="2817" max="2817" width="8.125" style="31" customWidth="1"/>
    <col min="2818" max="2818" width="34.125" style="31" customWidth="1"/>
    <col min="2819" max="2819" width="8.375" style="31" customWidth="1"/>
    <col min="2820" max="2820" width="7.75" style="31" customWidth="1"/>
    <col min="2821" max="2821" width="11.375" style="31" customWidth="1"/>
    <col min="2822" max="2822" width="11.25" style="31" customWidth="1"/>
    <col min="2823" max="3072" width="8.25" style="31"/>
    <col min="3073" max="3073" width="8.125" style="31" customWidth="1"/>
    <col min="3074" max="3074" width="34.125" style="31" customWidth="1"/>
    <col min="3075" max="3075" width="8.375" style="31" customWidth="1"/>
    <col min="3076" max="3076" width="7.75" style="31" customWidth="1"/>
    <col min="3077" max="3077" width="11.375" style="31" customWidth="1"/>
    <col min="3078" max="3078" width="11.25" style="31" customWidth="1"/>
    <col min="3079" max="3328" width="8.25" style="31"/>
    <col min="3329" max="3329" width="8.125" style="31" customWidth="1"/>
    <col min="3330" max="3330" width="34.125" style="31" customWidth="1"/>
    <col min="3331" max="3331" width="8.375" style="31" customWidth="1"/>
    <col min="3332" max="3332" width="7.75" style="31" customWidth="1"/>
    <col min="3333" max="3333" width="11.375" style="31" customWidth="1"/>
    <col min="3334" max="3334" width="11.25" style="31" customWidth="1"/>
    <col min="3335" max="3584" width="8.25" style="31"/>
    <col min="3585" max="3585" width="8.125" style="31" customWidth="1"/>
    <col min="3586" max="3586" width="34.125" style="31" customWidth="1"/>
    <col min="3587" max="3587" width="8.375" style="31" customWidth="1"/>
    <col min="3588" max="3588" width="7.75" style="31" customWidth="1"/>
    <col min="3589" max="3589" width="11.375" style="31" customWidth="1"/>
    <col min="3590" max="3590" width="11.25" style="31" customWidth="1"/>
    <col min="3591" max="3840" width="8.25" style="31"/>
    <col min="3841" max="3841" width="8.125" style="31" customWidth="1"/>
    <col min="3842" max="3842" width="34.125" style="31" customWidth="1"/>
    <col min="3843" max="3843" width="8.375" style="31" customWidth="1"/>
    <col min="3844" max="3844" width="7.75" style="31" customWidth="1"/>
    <col min="3845" max="3845" width="11.375" style="31" customWidth="1"/>
    <col min="3846" max="3846" width="11.25" style="31" customWidth="1"/>
    <col min="3847" max="4096" width="8.25" style="31"/>
    <col min="4097" max="4097" width="8.125" style="31" customWidth="1"/>
    <col min="4098" max="4098" width="34.125" style="31" customWidth="1"/>
    <col min="4099" max="4099" width="8.375" style="31" customWidth="1"/>
    <col min="4100" max="4100" width="7.75" style="31" customWidth="1"/>
    <col min="4101" max="4101" width="11.375" style="31" customWidth="1"/>
    <col min="4102" max="4102" width="11.25" style="31" customWidth="1"/>
    <col min="4103" max="4352" width="8.25" style="31"/>
    <col min="4353" max="4353" width="8.125" style="31" customWidth="1"/>
    <col min="4354" max="4354" width="34.125" style="31" customWidth="1"/>
    <col min="4355" max="4355" width="8.375" style="31" customWidth="1"/>
    <col min="4356" max="4356" width="7.75" style="31" customWidth="1"/>
    <col min="4357" max="4357" width="11.375" style="31" customWidth="1"/>
    <col min="4358" max="4358" width="11.25" style="31" customWidth="1"/>
    <col min="4359" max="4608" width="8.25" style="31"/>
    <col min="4609" max="4609" width="8.125" style="31" customWidth="1"/>
    <col min="4610" max="4610" width="34.125" style="31" customWidth="1"/>
    <col min="4611" max="4611" width="8.375" style="31" customWidth="1"/>
    <col min="4612" max="4612" width="7.75" style="31" customWidth="1"/>
    <col min="4613" max="4613" width="11.375" style="31" customWidth="1"/>
    <col min="4614" max="4614" width="11.25" style="31" customWidth="1"/>
    <col min="4615" max="4864" width="8.25" style="31"/>
    <col min="4865" max="4865" width="8.125" style="31" customWidth="1"/>
    <col min="4866" max="4866" width="34.125" style="31" customWidth="1"/>
    <col min="4867" max="4867" width="8.375" style="31" customWidth="1"/>
    <col min="4868" max="4868" width="7.75" style="31" customWidth="1"/>
    <col min="4869" max="4869" width="11.375" style="31" customWidth="1"/>
    <col min="4870" max="4870" width="11.25" style="31" customWidth="1"/>
    <col min="4871" max="5120" width="8.25" style="31"/>
    <col min="5121" max="5121" width="8.125" style="31" customWidth="1"/>
    <col min="5122" max="5122" width="34.125" style="31" customWidth="1"/>
    <col min="5123" max="5123" width="8.375" style="31" customWidth="1"/>
    <col min="5124" max="5124" width="7.75" style="31" customWidth="1"/>
    <col min="5125" max="5125" width="11.375" style="31" customWidth="1"/>
    <col min="5126" max="5126" width="11.25" style="31" customWidth="1"/>
    <col min="5127" max="5376" width="8.25" style="31"/>
    <col min="5377" max="5377" width="8.125" style="31" customWidth="1"/>
    <col min="5378" max="5378" width="34.125" style="31" customWidth="1"/>
    <col min="5379" max="5379" width="8.375" style="31" customWidth="1"/>
    <col min="5380" max="5380" width="7.75" style="31" customWidth="1"/>
    <col min="5381" max="5381" width="11.375" style="31" customWidth="1"/>
    <col min="5382" max="5382" width="11.25" style="31" customWidth="1"/>
    <col min="5383" max="5632" width="8.25" style="31"/>
    <col min="5633" max="5633" width="8.125" style="31" customWidth="1"/>
    <col min="5634" max="5634" width="34.125" style="31" customWidth="1"/>
    <col min="5635" max="5635" width="8.375" style="31" customWidth="1"/>
    <col min="5636" max="5636" width="7.75" style="31" customWidth="1"/>
    <col min="5637" max="5637" width="11.375" style="31" customWidth="1"/>
    <col min="5638" max="5638" width="11.25" style="31" customWidth="1"/>
    <col min="5639" max="5888" width="8.25" style="31"/>
    <col min="5889" max="5889" width="8.125" style="31" customWidth="1"/>
    <col min="5890" max="5890" width="34.125" style="31" customWidth="1"/>
    <col min="5891" max="5891" width="8.375" style="31" customWidth="1"/>
    <col min="5892" max="5892" width="7.75" style="31" customWidth="1"/>
    <col min="5893" max="5893" width="11.375" style="31" customWidth="1"/>
    <col min="5894" max="5894" width="11.25" style="31" customWidth="1"/>
    <col min="5895" max="6144" width="8.25" style="31"/>
    <col min="6145" max="6145" width="8.125" style="31" customWidth="1"/>
    <col min="6146" max="6146" width="34.125" style="31" customWidth="1"/>
    <col min="6147" max="6147" width="8.375" style="31" customWidth="1"/>
    <col min="6148" max="6148" width="7.75" style="31" customWidth="1"/>
    <col min="6149" max="6149" width="11.375" style="31" customWidth="1"/>
    <col min="6150" max="6150" width="11.25" style="31" customWidth="1"/>
    <col min="6151" max="6400" width="8.25" style="31"/>
    <col min="6401" max="6401" width="8.125" style="31" customWidth="1"/>
    <col min="6402" max="6402" width="34.125" style="31" customWidth="1"/>
    <col min="6403" max="6403" width="8.375" style="31" customWidth="1"/>
    <col min="6404" max="6404" width="7.75" style="31" customWidth="1"/>
    <col min="6405" max="6405" width="11.375" style="31" customWidth="1"/>
    <col min="6406" max="6406" width="11.25" style="31" customWidth="1"/>
    <col min="6407" max="6656" width="8.25" style="31"/>
    <col min="6657" max="6657" width="8.125" style="31" customWidth="1"/>
    <col min="6658" max="6658" width="34.125" style="31" customWidth="1"/>
    <col min="6659" max="6659" width="8.375" style="31" customWidth="1"/>
    <col min="6660" max="6660" width="7.75" style="31" customWidth="1"/>
    <col min="6661" max="6661" width="11.375" style="31" customWidth="1"/>
    <col min="6662" max="6662" width="11.25" style="31" customWidth="1"/>
    <col min="6663" max="6912" width="8.25" style="31"/>
    <col min="6913" max="6913" width="8.125" style="31" customWidth="1"/>
    <col min="6914" max="6914" width="34.125" style="31" customWidth="1"/>
    <col min="6915" max="6915" width="8.375" style="31" customWidth="1"/>
    <col min="6916" max="6916" width="7.75" style="31" customWidth="1"/>
    <col min="6917" max="6917" width="11.375" style="31" customWidth="1"/>
    <col min="6918" max="6918" width="11.25" style="31" customWidth="1"/>
    <col min="6919" max="7168" width="8.25" style="31"/>
    <col min="7169" max="7169" width="8.125" style="31" customWidth="1"/>
    <col min="7170" max="7170" width="34.125" style="31" customWidth="1"/>
    <col min="7171" max="7171" width="8.375" style="31" customWidth="1"/>
    <col min="7172" max="7172" width="7.75" style="31" customWidth="1"/>
    <col min="7173" max="7173" width="11.375" style="31" customWidth="1"/>
    <col min="7174" max="7174" width="11.25" style="31" customWidth="1"/>
    <col min="7175" max="7424" width="8.25" style="31"/>
    <col min="7425" max="7425" width="8.125" style="31" customWidth="1"/>
    <col min="7426" max="7426" width="34.125" style="31" customWidth="1"/>
    <col min="7427" max="7427" width="8.375" style="31" customWidth="1"/>
    <col min="7428" max="7428" width="7.75" style="31" customWidth="1"/>
    <col min="7429" max="7429" width="11.375" style="31" customWidth="1"/>
    <col min="7430" max="7430" width="11.25" style="31" customWidth="1"/>
    <col min="7431" max="7680" width="8.25" style="31"/>
    <col min="7681" max="7681" width="8.125" style="31" customWidth="1"/>
    <col min="7682" max="7682" width="34.125" style="31" customWidth="1"/>
    <col min="7683" max="7683" width="8.375" style="31" customWidth="1"/>
    <col min="7684" max="7684" width="7.75" style="31" customWidth="1"/>
    <col min="7685" max="7685" width="11.375" style="31" customWidth="1"/>
    <col min="7686" max="7686" width="11.25" style="31" customWidth="1"/>
    <col min="7687" max="7936" width="8.25" style="31"/>
    <col min="7937" max="7937" width="8.125" style="31" customWidth="1"/>
    <col min="7938" max="7938" width="34.125" style="31" customWidth="1"/>
    <col min="7939" max="7939" width="8.375" style="31" customWidth="1"/>
    <col min="7940" max="7940" width="7.75" style="31" customWidth="1"/>
    <col min="7941" max="7941" width="11.375" style="31" customWidth="1"/>
    <col min="7942" max="7942" width="11.25" style="31" customWidth="1"/>
    <col min="7943" max="8192" width="8.25" style="31"/>
    <col min="8193" max="8193" width="8.125" style="31" customWidth="1"/>
    <col min="8194" max="8194" width="34.125" style="31" customWidth="1"/>
    <col min="8195" max="8195" width="8.375" style="31" customWidth="1"/>
    <col min="8196" max="8196" width="7.75" style="31" customWidth="1"/>
    <col min="8197" max="8197" width="11.375" style="31" customWidth="1"/>
    <col min="8198" max="8198" width="11.25" style="31" customWidth="1"/>
    <col min="8199" max="8448" width="8.25" style="31"/>
    <col min="8449" max="8449" width="8.125" style="31" customWidth="1"/>
    <col min="8450" max="8450" width="34.125" style="31" customWidth="1"/>
    <col min="8451" max="8451" width="8.375" style="31" customWidth="1"/>
    <col min="8452" max="8452" width="7.75" style="31" customWidth="1"/>
    <col min="8453" max="8453" width="11.375" style="31" customWidth="1"/>
    <col min="8454" max="8454" width="11.25" style="31" customWidth="1"/>
    <col min="8455" max="8704" width="8.25" style="31"/>
    <col min="8705" max="8705" width="8.125" style="31" customWidth="1"/>
    <col min="8706" max="8706" width="34.125" style="31" customWidth="1"/>
    <col min="8707" max="8707" width="8.375" style="31" customWidth="1"/>
    <col min="8708" max="8708" width="7.75" style="31" customWidth="1"/>
    <col min="8709" max="8709" width="11.375" style="31" customWidth="1"/>
    <col min="8710" max="8710" width="11.25" style="31" customWidth="1"/>
    <col min="8711" max="8960" width="8.25" style="31"/>
    <col min="8961" max="8961" width="8.125" style="31" customWidth="1"/>
    <col min="8962" max="8962" width="34.125" style="31" customWidth="1"/>
    <col min="8963" max="8963" width="8.375" style="31" customWidth="1"/>
    <col min="8964" max="8964" width="7.75" style="31" customWidth="1"/>
    <col min="8965" max="8965" width="11.375" style="31" customWidth="1"/>
    <col min="8966" max="8966" width="11.25" style="31" customWidth="1"/>
    <col min="8967" max="9216" width="8.25" style="31"/>
    <col min="9217" max="9217" width="8.125" style="31" customWidth="1"/>
    <col min="9218" max="9218" width="34.125" style="31" customWidth="1"/>
    <col min="9219" max="9219" width="8.375" style="31" customWidth="1"/>
    <col min="9220" max="9220" width="7.75" style="31" customWidth="1"/>
    <col min="9221" max="9221" width="11.375" style="31" customWidth="1"/>
    <col min="9222" max="9222" width="11.25" style="31" customWidth="1"/>
    <col min="9223" max="9472" width="8.25" style="31"/>
    <col min="9473" max="9473" width="8.125" style="31" customWidth="1"/>
    <col min="9474" max="9474" width="34.125" style="31" customWidth="1"/>
    <col min="9475" max="9475" width="8.375" style="31" customWidth="1"/>
    <col min="9476" max="9476" width="7.75" style="31" customWidth="1"/>
    <col min="9477" max="9477" width="11.375" style="31" customWidth="1"/>
    <col min="9478" max="9478" width="11.25" style="31" customWidth="1"/>
    <col min="9479" max="9728" width="8.25" style="31"/>
    <col min="9729" max="9729" width="8.125" style="31" customWidth="1"/>
    <col min="9730" max="9730" width="34.125" style="31" customWidth="1"/>
    <col min="9731" max="9731" width="8.375" style="31" customWidth="1"/>
    <col min="9732" max="9732" width="7.75" style="31" customWidth="1"/>
    <col min="9733" max="9733" width="11.375" style="31" customWidth="1"/>
    <col min="9734" max="9734" width="11.25" style="31" customWidth="1"/>
    <col min="9735" max="9984" width="8.25" style="31"/>
    <col min="9985" max="9985" width="8.125" style="31" customWidth="1"/>
    <col min="9986" max="9986" width="34.125" style="31" customWidth="1"/>
    <col min="9987" max="9987" width="8.375" style="31" customWidth="1"/>
    <col min="9988" max="9988" width="7.75" style="31" customWidth="1"/>
    <col min="9989" max="9989" width="11.375" style="31" customWidth="1"/>
    <col min="9990" max="9990" width="11.25" style="31" customWidth="1"/>
    <col min="9991" max="10240" width="8.25" style="31"/>
    <col min="10241" max="10241" width="8.125" style="31" customWidth="1"/>
    <col min="10242" max="10242" width="34.125" style="31" customWidth="1"/>
    <col min="10243" max="10243" width="8.375" style="31" customWidth="1"/>
    <col min="10244" max="10244" width="7.75" style="31" customWidth="1"/>
    <col min="10245" max="10245" width="11.375" style="31" customWidth="1"/>
    <col min="10246" max="10246" width="11.25" style="31" customWidth="1"/>
    <col min="10247" max="10496" width="8.25" style="31"/>
    <col min="10497" max="10497" width="8.125" style="31" customWidth="1"/>
    <col min="10498" max="10498" width="34.125" style="31" customWidth="1"/>
    <col min="10499" max="10499" width="8.375" style="31" customWidth="1"/>
    <col min="10500" max="10500" width="7.75" style="31" customWidth="1"/>
    <col min="10501" max="10501" width="11.375" style="31" customWidth="1"/>
    <col min="10502" max="10502" width="11.25" style="31" customWidth="1"/>
    <col min="10503" max="10752" width="8.25" style="31"/>
    <col min="10753" max="10753" width="8.125" style="31" customWidth="1"/>
    <col min="10754" max="10754" width="34.125" style="31" customWidth="1"/>
    <col min="10755" max="10755" width="8.375" style="31" customWidth="1"/>
    <col min="10756" max="10756" width="7.75" style="31" customWidth="1"/>
    <col min="10757" max="10757" width="11.375" style="31" customWidth="1"/>
    <col min="10758" max="10758" width="11.25" style="31" customWidth="1"/>
    <col min="10759" max="11008" width="8.25" style="31"/>
    <col min="11009" max="11009" width="8.125" style="31" customWidth="1"/>
    <col min="11010" max="11010" width="34.125" style="31" customWidth="1"/>
    <col min="11011" max="11011" width="8.375" style="31" customWidth="1"/>
    <col min="11012" max="11012" width="7.75" style="31" customWidth="1"/>
    <col min="11013" max="11013" width="11.375" style="31" customWidth="1"/>
    <col min="11014" max="11014" width="11.25" style="31" customWidth="1"/>
    <col min="11015" max="11264" width="8.25" style="31"/>
    <col min="11265" max="11265" width="8.125" style="31" customWidth="1"/>
    <col min="11266" max="11266" width="34.125" style="31" customWidth="1"/>
    <col min="11267" max="11267" width="8.375" style="31" customWidth="1"/>
    <col min="11268" max="11268" width="7.75" style="31" customWidth="1"/>
    <col min="11269" max="11269" width="11.375" style="31" customWidth="1"/>
    <col min="11270" max="11270" width="11.25" style="31" customWidth="1"/>
    <col min="11271" max="11520" width="8.25" style="31"/>
    <col min="11521" max="11521" width="8.125" style="31" customWidth="1"/>
    <col min="11522" max="11522" width="34.125" style="31" customWidth="1"/>
    <col min="11523" max="11523" width="8.375" style="31" customWidth="1"/>
    <col min="11524" max="11524" width="7.75" style="31" customWidth="1"/>
    <col min="11525" max="11525" width="11.375" style="31" customWidth="1"/>
    <col min="11526" max="11526" width="11.25" style="31" customWidth="1"/>
    <col min="11527" max="11776" width="8.25" style="31"/>
    <col min="11777" max="11777" width="8.125" style="31" customWidth="1"/>
    <col min="11778" max="11778" width="34.125" style="31" customWidth="1"/>
    <col min="11779" max="11779" width="8.375" style="31" customWidth="1"/>
    <col min="11780" max="11780" width="7.75" style="31" customWidth="1"/>
    <col min="11781" max="11781" width="11.375" style="31" customWidth="1"/>
    <col min="11782" max="11782" width="11.25" style="31" customWidth="1"/>
    <col min="11783" max="12032" width="8.25" style="31"/>
    <col min="12033" max="12033" width="8.125" style="31" customWidth="1"/>
    <col min="12034" max="12034" width="34.125" style="31" customWidth="1"/>
    <col min="12035" max="12035" width="8.375" style="31" customWidth="1"/>
    <col min="12036" max="12036" width="7.75" style="31" customWidth="1"/>
    <col min="12037" max="12037" width="11.375" style="31" customWidth="1"/>
    <col min="12038" max="12038" width="11.25" style="31" customWidth="1"/>
    <col min="12039" max="12288" width="8.25" style="31"/>
    <col min="12289" max="12289" width="8.125" style="31" customWidth="1"/>
    <col min="12290" max="12290" width="34.125" style="31" customWidth="1"/>
    <col min="12291" max="12291" width="8.375" style="31" customWidth="1"/>
    <col min="12292" max="12292" width="7.75" style="31" customWidth="1"/>
    <col min="12293" max="12293" width="11.375" style="31" customWidth="1"/>
    <col min="12294" max="12294" width="11.25" style="31" customWidth="1"/>
    <col min="12295" max="12544" width="8.25" style="31"/>
    <col min="12545" max="12545" width="8.125" style="31" customWidth="1"/>
    <col min="12546" max="12546" width="34.125" style="31" customWidth="1"/>
    <col min="12547" max="12547" width="8.375" style="31" customWidth="1"/>
    <col min="12548" max="12548" width="7.75" style="31" customWidth="1"/>
    <col min="12549" max="12549" width="11.375" style="31" customWidth="1"/>
    <col min="12550" max="12550" width="11.25" style="31" customWidth="1"/>
    <col min="12551" max="12800" width="8.25" style="31"/>
    <col min="12801" max="12801" width="8.125" style="31" customWidth="1"/>
    <col min="12802" max="12802" width="34.125" style="31" customWidth="1"/>
    <col min="12803" max="12803" width="8.375" style="31" customWidth="1"/>
    <col min="12804" max="12804" width="7.75" style="31" customWidth="1"/>
    <col min="12805" max="12805" width="11.375" style="31" customWidth="1"/>
    <col min="12806" max="12806" width="11.25" style="31" customWidth="1"/>
    <col min="12807" max="13056" width="8.25" style="31"/>
    <col min="13057" max="13057" width="8.125" style="31" customWidth="1"/>
    <col min="13058" max="13058" width="34.125" style="31" customWidth="1"/>
    <col min="13059" max="13059" width="8.375" style="31" customWidth="1"/>
    <col min="13060" max="13060" width="7.75" style="31" customWidth="1"/>
    <col min="13061" max="13061" width="11.375" style="31" customWidth="1"/>
    <col min="13062" max="13062" width="11.25" style="31" customWidth="1"/>
    <col min="13063" max="13312" width="8.25" style="31"/>
    <col min="13313" max="13313" width="8.125" style="31" customWidth="1"/>
    <col min="13314" max="13314" width="34.125" style="31" customWidth="1"/>
    <col min="13315" max="13315" width="8.375" style="31" customWidth="1"/>
    <col min="13316" max="13316" width="7.75" style="31" customWidth="1"/>
    <col min="13317" max="13317" width="11.375" style="31" customWidth="1"/>
    <col min="13318" max="13318" width="11.25" style="31" customWidth="1"/>
    <col min="13319" max="13568" width="8.25" style="31"/>
    <col min="13569" max="13569" width="8.125" style="31" customWidth="1"/>
    <col min="13570" max="13570" width="34.125" style="31" customWidth="1"/>
    <col min="13571" max="13571" width="8.375" style="31" customWidth="1"/>
    <col min="13572" max="13572" width="7.75" style="31" customWidth="1"/>
    <col min="13573" max="13573" width="11.375" style="31" customWidth="1"/>
    <col min="13574" max="13574" width="11.25" style="31" customWidth="1"/>
    <col min="13575" max="13824" width="8.25" style="31"/>
    <col min="13825" max="13825" width="8.125" style="31" customWidth="1"/>
    <col min="13826" max="13826" width="34.125" style="31" customWidth="1"/>
    <col min="13827" max="13827" width="8.375" style="31" customWidth="1"/>
    <col min="13828" max="13828" width="7.75" style="31" customWidth="1"/>
    <col min="13829" max="13829" width="11.375" style="31" customWidth="1"/>
    <col min="13830" max="13830" width="11.25" style="31" customWidth="1"/>
    <col min="13831" max="14080" width="8.25" style="31"/>
    <col min="14081" max="14081" width="8.125" style="31" customWidth="1"/>
    <col min="14082" max="14082" width="34.125" style="31" customWidth="1"/>
    <col min="14083" max="14083" width="8.375" style="31" customWidth="1"/>
    <col min="14084" max="14084" width="7.75" style="31" customWidth="1"/>
    <col min="14085" max="14085" width="11.375" style="31" customWidth="1"/>
    <col min="14086" max="14086" width="11.25" style="31" customWidth="1"/>
    <col min="14087" max="14336" width="8.25" style="31"/>
    <col min="14337" max="14337" width="8.125" style="31" customWidth="1"/>
    <col min="14338" max="14338" width="34.125" style="31" customWidth="1"/>
    <col min="14339" max="14339" width="8.375" style="31" customWidth="1"/>
    <col min="14340" max="14340" width="7.75" style="31" customWidth="1"/>
    <col min="14341" max="14341" width="11.375" style="31" customWidth="1"/>
    <col min="14342" max="14342" width="11.25" style="31" customWidth="1"/>
    <col min="14343" max="14592" width="8.25" style="31"/>
    <col min="14593" max="14593" width="8.125" style="31" customWidth="1"/>
    <col min="14594" max="14594" width="34.125" style="31" customWidth="1"/>
    <col min="14595" max="14595" width="8.375" style="31" customWidth="1"/>
    <col min="14596" max="14596" width="7.75" style="31" customWidth="1"/>
    <col min="14597" max="14597" width="11.375" style="31" customWidth="1"/>
    <col min="14598" max="14598" width="11.25" style="31" customWidth="1"/>
    <col min="14599" max="14848" width="8.25" style="31"/>
    <col min="14849" max="14849" width="8.125" style="31" customWidth="1"/>
    <col min="14850" max="14850" width="34.125" style="31" customWidth="1"/>
    <col min="14851" max="14851" width="8.375" style="31" customWidth="1"/>
    <col min="14852" max="14852" width="7.75" style="31" customWidth="1"/>
    <col min="14853" max="14853" width="11.375" style="31" customWidth="1"/>
    <col min="14854" max="14854" width="11.25" style="31" customWidth="1"/>
    <col min="14855" max="15104" width="8.25" style="31"/>
    <col min="15105" max="15105" width="8.125" style="31" customWidth="1"/>
    <col min="15106" max="15106" width="34.125" style="31" customWidth="1"/>
    <col min="15107" max="15107" width="8.375" style="31" customWidth="1"/>
    <col min="15108" max="15108" width="7.75" style="31" customWidth="1"/>
    <col min="15109" max="15109" width="11.375" style="31" customWidth="1"/>
    <col min="15110" max="15110" width="11.25" style="31" customWidth="1"/>
    <col min="15111" max="15360" width="8.25" style="31"/>
    <col min="15361" max="15361" width="8.125" style="31" customWidth="1"/>
    <col min="15362" max="15362" width="34.125" style="31" customWidth="1"/>
    <col min="15363" max="15363" width="8.375" style="31" customWidth="1"/>
    <col min="15364" max="15364" width="7.75" style="31" customWidth="1"/>
    <col min="15365" max="15365" width="11.375" style="31" customWidth="1"/>
    <col min="15366" max="15366" width="11.25" style="31" customWidth="1"/>
    <col min="15367" max="15616" width="8.25" style="31"/>
    <col min="15617" max="15617" width="8.125" style="31" customWidth="1"/>
    <col min="15618" max="15618" width="34.125" style="31" customWidth="1"/>
    <col min="15619" max="15619" width="8.375" style="31" customWidth="1"/>
    <col min="15620" max="15620" width="7.75" style="31" customWidth="1"/>
    <col min="15621" max="15621" width="11.375" style="31" customWidth="1"/>
    <col min="15622" max="15622" width="11.25" style="31" customWidth="1"/>
    <col min="15623" max="15872" width="8.25" style="31"/>
    <col min="15873" max="15873" width="8.125" style="31" customWidth="1"/>
    <col min="15874" max="15874" width="34.125" style="31" customWidth="1"/>
    <col min="15875" max="15875" width="8.375" style="31" customWidth="1"/>
    <col min="15876" max="15876" width="7.75" style="31" customWidth="1"/>
    <col min="15877" max="15877" width="11.375" style="31" customWidth="1"/>
    <col min="15878" max="15878" width="11.25" style="31" customWidth="1"/>
    <col min="15879" max="16128" width="8.25" style="31"/>
    <col min="16129" max="16129" width="8.125" style="31" customWidth="1"/>
    <col min="16130" max="16130" width="34.125" style="31" customWidth="1"/>
    <col min="16131" max="16131" width="8.375" style="31" customWidth="1"/>
    <col min="16132" max="16132" width="7.75" style="31" customWidth="1"/>
    <col min="16133" max="16133" width="11.375" style="31" customWidth="1"/>
    <col min="16134" max="16134" width="11.25" style="31" customWidth="1"/>
    <col min="16135" max="16384" width="8.25" style="31"/>
  </cols>
  <sheetData>
    <row r="2" spans="1:10" x14ac:dyDescent="0.3">
      <c r="A2" s="259" t="s">
        <v>151</v>
      </c>
      <c r="B2" s="259"/>
      <c r="C2" s="259"/>
      <c r="D2" s="259"/>
      <c r="E2" s="259"/>
      <c r="F2" s="259"/>
      <c r="G2" s="259"/>
    </row>
    <row r="4" spans="1:10" x14ac:dyDescent="0.3">
      <c r="A4" s="67" t="s">
        <v>110</v>
      </c>
      <c r="B4" s="32" t="s">
        <v>112</v>
      </c>
      <c r="C4" s="33"/>
    </row>
    <row r="5" spans="1:10" x14ac:dyDescent="0.3">
      <c r="A5" s="67" t="s">
        <v>111</v>
      </c>
      <c r="B5" s="32" t="s">
        <v>125</v>
      </c>
      <c r="C5" s="33"/>
    </row>
    <row r="7" spans="1:10" s="34" customFormat="1" x14ac:dyDescent="0.3">
      <c r="A7" s="68" t="s">
        <v>0</v>
      </c>
      <c r="B7" s="18" t="s">
        <v>1</v>
      </c>
      <c r="C7" s="257" t="s">
        <v>2</v>
      </c>
      <c r="D7" s="258"/>
      <c r="E7" s="52" t="s">
        <v>3</v>
      </c>
      <c r="F7" s="53" t="s">
        <v>4</v>
      </c>
      <c r="G7" s="231" t="s">
        <v>20</v>
      </c>
      <c r="J7" s="35"/>
    </row>
    <row r="8" spans="1:10" s="34" customFormat="1" x14ac:dyDescent="0.3">
      <c r="A8" s="69" t="s">
        <v>5</v>
      </c>
      <c r="B8" s="19"/>
      <c r="C8" s="20" t="s">
        <v>6</v>
      </c>
      <c r="D8" s="62" t="s">
        <v>7</v>
      </c>
      <c r="E8" s="54" t="s">
        <v>8</v>
      </c>
      <c r="F8" s="55" t="s">
        <v>8</v>
      </c>
      <c r="G8" s="232"/>
    </row>
    <row r="9" spans="1:10" s="151" customFormat="1" x14ac:dyDescent="0.35">
      <c r="A9" s="63">
        <v>1</v>
      </c>
      <c r="B9" s="238" t="s">
        <v>78</v>
      </c>
      <c r="C9" s="239" t="s">
        <v>34</v>
      </c>
      <c r="D9" s="63">
        <v>1</v>
      </c>
      <c r="E9" s="240">
        <v>3098500</v>
      </c>
      <c r="F9" s="56">
        <f>D9*E9</f>
        <v>3098500</v>
      </c>
      <c r="G9" s="241" t="s">
        <v>147</v>
      </c>
      <c r="H9" s="151" t="s">
        <v>103</v>
      </c>
    </row>
    <row r="10" spans="1:10" s="151" customFormat="1" x14ac:dyDescent="0.35">
      <c r="A10" s="63">
        <v>2</v>
      </c>
      <c r="B10" s="238" t="s">
        <v>76</v>
      </c>
      <c r="C10" s="239" t="s">
        <v>34</v>
      </c>
      <c r="D10" s="63">
        <v>1</v>
      </c>
      <c r="E10" s="240">
        <v>2450800</v>
      </c>
      <c r="F10" s="56">
        <f>D10*E10</f>
        <v>2450800</v>
      </c>
      <c r="G10" s="230" t="s">
        <v>147</v>
      </c>
      <c r="H10" s="151" t="s">
        <v>103</v>
      </c>
    </row>
    <row r="11" spans="1:10" s="151" customFormat="1" x14ac:dyDescent="0.35">
      <c r="A11" s="63">
        <v>3</v>
      </c>
      <c r="B11" s="238" t="s">
        <v>77</v>
      </c>
      <c r="C11" s="239" t="s">
        <v>34</v>
      </c>
      <c r="D11" s="63">
        <v>1</v>
      </c>
      <c r="E11" s="240">
        <v>9423600</v>
      </c>
      <c r="F11" s="56">
        <v>9423600</v>
      </c>
      <c r="G11" s="230" t="s">
        <v>147</v>
      </c>
      <c r="H11" s="151" t="s">
        <v>103</v>
      </c>
    </row>
    <row r="12" spans="1:10" s="151" customFormat="1" x14ac:dyDescent="0.3">
      <c r="A12" s="63">
        <v>4</v>
      </c>
      <c r="B12" s="242" t="s">
        <v>75</v>
      </c>
      <c r="C12" s="243" t="s">
        <v>34</v>
      </c>
      <c r="D12" s="244">
        <v>1</v>
      </c>
      <c r="E12" s="240">
        <f>3000000+5010000</f>
        <v>8010000</v>
      </c>
      <c r="F12" s="240">
        <f>D12*E12</f>
        <v>8010000</v>
      </c>
      <c r="G12" s="234" t="s">
        <v>147</v>
      </c>
      <c r="H12" s="152" t="s">
        <v>103</v>
      </c>
      <c r="I12" s="153"/>
      <c r="J12" s="153"/>
    </row>
    <row r="13" spans="1:10" s="79" customFormat="1" x14ac:dyDescent="0.3">
      <c r="A13" s="77"/>
      <c r="B13" s="80" t="s">
        <v>90</v>
      </c>
      <c r="C13" s="20"/>
      <c r="D13" s="77"/>
      <c r="E13" s="78"/>
      <c r="F13" s="78">
        <f>SUM(F9:F12)</f>
        <v>22982900</v>
      </c>
      <c r="G13" s="233"/>
    </row>
    <row r="15" spans="1:10" x14ac:dyDescent="0.3">
      <c r="A15" s="259" t="s">
        <v>151</v>
      </c>
      <c r="B15" s="259"/>
      <c r="C15" s="259"/>
      <c r="D15" s="259"/>
      <c r="E15" s="259"/>
      <c r="F15" s="259"/>
      <c r="G15" s="259"/>
    </row>
    <row r="17" spans="1:10" x14ac:dyDescent="0.3">
      <c r="A17" s="67" t="s">
        <v>110</v>
      </c>
      <c r="B17" s="32" t="s">
        <v>131</v>
      </c>
      <c r="C17" s="33"/>
    </row>
    <row r="18" spans="1:10" x14ac:dyDescent="0.3">
      <c r="A18" s="67" t="s">
        <v>111</v>
      </c>
      <c r="B18" s="32" t="s">
        <v>125</v>
      </c>
      <c r="C18" s="33"/>
    </row>
    <row r="20" spans="1:10" s="34" customFormat="1" x14ac:dyDescent="0.3">
      <c r="A20" s="68" t="s">
        <v>0</v>
      </c>
      <c r="B20" s="18" t="s">
        <v>1</v>
      </c>
      <c r="C20" s="257" t="s">
        <v>2</v>
      </c>
      <c r="D20" s="258"/>
      <c r="E20" s="52" t="s">
        <v>3</v>
      </c>
      <c r="F20" s="53" t="s">
        <v>4</v>
      </c>
      <c r="G20" s="231" t="s">
        <v>20</v>
      </c>
      <c r="J20" s="35"/>
    </row>
    <row r="21" spans="1:10" s="34" customFormat="1" x14ac:dyDescent="0.3">
      <c r="A21" s="69" t="s">
        <v>5</v>
      </c>
      <c r="B21" s="19"/>
      <c r="C21" s="20" t="s">
        <v>6</v>
      </c>
      <c r="D21" s="62" t="s">
        <v>7</v>
      </c>
      <c r="E21" s="54" t="s">
        <v>8</v>
      </c>
      <c r="F21" s="55" t="s">
        <v>8</v>
      </c>
      <c r="G21" s="232"/>
    </row>
    <row r="22" spans="1:10" s="151" customFormat="1" x14ac:dyDescent="0.3">
      <c r="A22" s="63">
        <v>1</v>
      </c>
      <c r="B22" s="245" t="s">
        <v>62</v>
      </c>
      <c r="C22" s="3" t="s">
        <v>63</v>
      </c>
      <c r="D22" s="63">
        <v>1</v>
      </c>
      <c r="E22" s="246">
        <v>5163900</v>
      </c>
      <c r="F22" s="56">
        <v>5163900</v>
      </c>
      <c r="G22" s="230" t="s">
        <v>146</v>
      </c>
      <c r="H22" s="151" t="s">
        <v>103</v>
      </c>
    </row>
    <row r="23" spans="1:10" x14ac:dyDescent="0.3">
      <c r="A23" s="63"/>
      <c r="B23" s="59"/>
      <c r="C23" s="58"/>
      <c r="D23" s="66"/>
      <c r="E23" s="60"/>
      <c r="F23" s="60"/>
      <c r="G23" s="234"/>
    </row>
    <row r="24" spans="1:10" s="79" customFormat="1" x14ac:dyDescent="0.3">
      <c r="A24" s="77"/>
      <c r="B24" s="80" t="s">
        <v>90</v>
      </c>
      <c r="C24" s="20"/>
      <c r="D24" s="77"/>
      <c r="E24" s="78"/>
      <c r="F24" s="78">
        <f>SUM(F22:F23)</f>
        <v>5163900</v>
      </c>
      <c r="G24" s="233"/>
    </row>
  </sheetData>
  <sortState ref="A8:J26">
    <sortCondition ref="A8:A26"/>
  </sortState>
  <mergeCells count="4">
    <mergeCell ref="C7:D7"/>
    <mergeCell ref="A2:G2"/>
    <mergeCell ref="A15:G15"/>
    <mergeCell ref="C20:D20"/>
  </mergeCells>
  <printOptions horizontalCentered="1"/>
  <pageMargins left="0.74803149606299213" right="0.59055118110236227" top="0.98425196850393704" bottom="0.98425196850393704" header="0.51181102362204722" footer="0.51181102362204722"/>
  <pageSetup paperSize="9" scale="79" fitToHeight="0" orientation="portrait" r:id="rId1"/>
  <headerFooter alignWithMargins="0"/>
  <rowBreaks count="1" manualBreakCount="1">
    <brk id="13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A2:J30"/>
  <sheetViews>
    <sheetView view="pageBreakPreview" zoomScaleNormal="100" zoomScaleSheetLayoutView="100" workbookViewId="0">
      <selection activeCell="C16" sqref="C16"/>
    </sheetView>
  </sheetViews>
  <sheetFormatPr defaultColWidth="8.25" defaultRowHeight="21" x14ac:dyDescent="0.3"/>
  <cols>
    <col min="1" max="1" width="12.125" style="61" customWidth="1"/>
    <col min="2" max="2" width="49.375" style="17" bestFit="1" customWidth="1"/>
    <col min="3" max="3" width="6.25" style="16" customWidth="1"/>
    <col min="4" max="4" width="5.625" style="61" customWidth="1"/>
    <col min="5" max="5" width="12.5" style="51" bestFit="1" customWidth="1"/>
    <col min="6" max="6" width="13.25" style="51" customWidth="1"/>
    <col min="7" max="7" width="9.875" style="31" bestFit="1" customWidth="1"/>
    <col min="8" max="256" width="8.25" style="31"/>
    <col min="257" max="257" width="8.125" style="31" customWidth="1"/>
    <col min="258" max="258" width="34.125" style="31" customWidth="1"/>
    <col min="259" max="259" width="8.375" style="31" customWidth="1"/>
    <col min="260" max="260" width="7.75" style="31" customWidth="1"/>
    <col min="261" max="261" width="11.375" style="31" customWidth="1"/>
    <col min="262" max="262" width="11.25" style="31" customWidth="1"/>
    <col min="263" max="512" width="8.25" style="31"/>
    <col min="513" max="513" width="8.125" style="31" customWidth="1"/>
    <col min="514" max="514" width="34.125" style="31" customWidth="1"/>
    <col min="515" max="515" width="8.375" style="31" customWidth="1"/>
    <col min="516" max="516" width="7.75" style="31" customWidth="1"/>
    <col min="517" max="517" width="11.375" style="31" customWidth="1"/>
    <col min="518" max="518" width="11.25" style="31" customWidth="1"/>
    <col min="519" max="768" width="8.25" style="31"/>
    <col min="769" max="769" width="8.125" style="31" customWidth="1"/>
    <col min="770" max="770" width="34.125" style="31" customWidth="1"/>
    <col min="771" max="771" width="8.375" style="31" customWidth="1"/>
    <col min="772" max="772" width="7.75" style="31" customWidth="1"/>
    <col min="773" max="773" width="11.375" style="31" customWidth="1"/>
    <col min="774" max="774" width="11.25" style="31" customWidth="1"/>
    <col min="775" max="1024" width="8.25" style="31"/>
    <col min="1025" max="1025" width="8.125" style="31" customWidth="1"/>
    <col min="1026" max="1026" width="34.125" style="31" customWidth="1"/>
    <col min="1027" max="1027" width="8.375" style="31" customWidth="1"/>
    <col min="1028" max="1028" width="7.75" style="31" customWidth="1"/>
    <col min="1029" max="1029" width="11.375" style="31" customWidth="1"/>
    <col min="1030" max="1030" width="11.25" style="31" customWidth="1"/>
    <col min="1031" max="1280" width="8.25" style="31"/>
    <col min="1281" max="1281" width="8.125" style="31" customWidth="1"/>
    <col min="1282" max="1282" width="34.125" style="31" customWidth="1"/>
    <col min="1283" max="1283" width="8.375" style="31" customWidth="1"/>
    <col min="1284" max="1284" width="7.75" style="31" customWidth="1"/>
    <col min="1285" max="1285" width="11.375" style="31" customWidth="1"/>
    <col min="1286" max="1286" width="11.25" style="31" customWidth="1"/>
    <col min="1287" max="1536" width="8.25" style="31"/>
    <col min="1537" max="1537" width="8.125" style="31" customWidth="1"/>
    <col min="1538" max="1538" width="34.125" style="31" customWidth="1"/>
    <col min="1539" max="1539" width="8.375" style="31" customWidth="1"/>
    <col min="1540" max="1540" width="7.75" style="31" customWidth="1"/>
    <col min="1541" max="1541" width="11.375" style="31" customWidth="1"/>
    <col min="1542" max="1542" width="11.25" style="31" customWidth="1"/>
    <col min="1543" max="1792" width="8.25" style="31"/>
    <col min="1793" max="1793" width="8.125" style="31" customWidth="1"/>
    <col min="1794" max="1794" width="34.125" style="31" customWidth="1"/>
    <col min="1795" max="1795" width="8.375" style="31" customWidth="1"/>
    <col min="1796" max="1796" width="7.75" style="31" customWidth="1"/>
    <col min="1797" max="1797" width="11.375" style="31" customWidth="1"/>
    <col min="1798" max="1798" width="11.25" style="31" customWidth="1"/>
    <col min="1799" max="2048" width="8.25" style="31"/>
    <col min="2049" max="2049" width="8.125" style="31" customWidth="1"/>
    <col min="2050" max="2050" width="34.125" style="31" customWidth="1"/>
    <col min="2051" max="2051" width="8.375" style="31" customWidth="1"/>
    <col min="2052" max="2052" width="7.75" style="31" customWidth="1"/>
    <col min="2053" max="2053" width="11.375" style="31" customWidth="1"/>
    <col min="2054" max="2054" width="11.25" style="31" customWidth="1"/>
    <col min="2055" max="2304" width="8.25" style="31"/>
    <col min="2305" max="2305" width="8.125" style="31" customWidth="1"/>
    <col min="2306" max="2306" width="34.125" style="31" customWidth="1"/>
    <col min="2307" max="2307" width="8.375" style="31" customWidth="1"/>
    <col min="2308" max="2308" width="7.75" style="31" customWidth="1"/>
    <col min="2309" max="2309" width="11.375" style="31" customWidth="1"/>
    <col min="2310" max="2310" width="11.25" style="31" customWidth="1"/>
    <col min="2311" max="2560" width="8.25" style="31"/>
    <col min="2561" max="2561" width="8.125" style="31" customWidth="1"/>
    <col min="2562" max="2562" width="34.125" style="31" customWidth="1"/>
    <col min="2563" max="2563" width="8.375" style="31" customWidth="1"/>
    <col min="2564" max="2564" width="7.75" style="31" customWidth="1"/>
    <col min="2565" max="2565" width="11.375" style="31" customWidth="1"/>
    <col min="2566" max="2566" width="11.25" style="31" customWidth="1"/>
    <col min="2567" max="2816" width="8.25" style="31"/>
    <col min="2817" max="2817" width="8.125" style="31" customWidth="1"/>
    <col min="2818" max="2818" width="34.125" style="31" customWidth="1"/>
    <col min="2819" max="2819" width="8.375" style="31" customWidth="1"/>
    <col min="2820" max="2820" width="7.75" style="31" customWidth="1"/>
    <col min="2821" max="2821" width="11.375" style="31" customWidth="1"/>
    <col min="2822" max="2822" width="11.25" style="31" customWidth="1"/>
    <col min="2823" max="3072" width="8.25" style="31"/>
    <col min="3073" max="3073" width="8.125" style="31" customWidth="1"/>
    <col min="3074" max="3074" width="34.125" style="31" customWidth="1"/>
    <col min="3075" max="3075" width="8.375" style="31" customWidth="1"/>
    <col min="3076" max="3076" width="7.75" style="31" customWidth="1"/>
    <col min="3077" max="3077" width="11.375" style="31" customWidth="1"/>
    <col min="3078" max="3078" width="11.25" style="31" customWidth="1"/>
    <col min="3079" max="3328" width="8.25" style="31"/>
    <col min="3329" max="3329" width="8.125" style="31" customWidth="1"/>
    <col min="3330" max="3330" width="34.125" style="31" customWidth="1"/>
    <col min="3331" max="3331" width="8.375" style="31" customWidth="1"/>
    <col min="3332" max="3332" width="7.75" style="31" customWidth="1"/>
    <col min="3333" max="3333" width="11.375" style="31" customWidth="1"/>
    <col min="3334" max="3334" width="11.25" style="31" customWidth="1"/>
    <col min="3335" max="3584" width="8.25" style="31"/>
    <col min="3585" max="3585" width="8.125" style="31" customWidth="1"/>
    <col min="3586" max="3586" width="34.125" style="31" customWidth="1"/>
    <col min="3587" max="3587" width="8.375" style="31" customWidth="1"/>
    <col min="3588" max="3588" width="7.75" style="31" customWidth="1"/>
    <col min="3589" max="3589" width="11.375" style="31" customWidth="1"/>
    <col min="3590" max="3590" width="11.25" style="31" customWidth="1"/>
    <col min="3591" max="3840" width="8.25" style="31"/>
    <col min="3841" max="3841" width="8.125" style="31" customWidth="1"/>
    <col min="3842" max="3842" width="34.125" style="31" customWidth="1"/>
    <col min="3843" max="3843" width="8.375" style="31" customWidth="1"/>
    <col min="3844" max="3844" width="7.75" style="31" customWidth="1"/>
    <col min="3845" max="3845" width="11.375" style="31" customWidth="1"/>
    <col min="3846" max="3846" width="11.25" style="31" customWidth="1"/>
    <col min="3847" max="4096" width="8.25" style="31"/>
    <col min="4097" max="4097" width="8.125" style="31" customWidth="1"/>
    <col min="4098" max="4098" width="34.125" style="31" customWidth="1"/>
    <col min="4099" max="4099" width="8.375" style="31" customWidth="1"/>
    <col min="4100" max="4100" width="7.75" style="31" customWidth="1"/>
    <col min="4101" max="4101" width="11.375" style="31" customWidth="1"/>
    <col min="4102" max="4102" width="11.25" style="31" customWidth="1"/>
    <col min="4103" max="4352" width="8.25" style="31"/>
    <col min="4353" max="4353" width="8.125" style="31" customWidth="1"/>
    <col min="4354" max="4354" width="34.125" style="31" customWidth="1"/>
    <col min="4355" max="4355" width="8.375" style="31" customWidth="1"/>
    <col min="4356" max="4356" width="7.75" style="31" customWidth="1"/>
    <col min="4357" max="4357" width="11.375" style="31" customWidth="1"/>
    <col min="4358" max="4358" width="11.25" style="31" customWidth="1"/>
    <col min="4359" max="4608" width="8.25" style="31"/>
    <col min="4609" max="4609" width="8.125" style="31" customWidth="1"/>
    <col min="4610" max="4610" width="34.125" style="31" customWidth="1"/>
    <col min="4611" max="4611" width="8.375" style="31" customWidth="1"/>
    <col min="4612" max="4612" width="7.75" style="31" customWidth="1"/>
    <col min="4613" max="4613" width="11.375" style="31" customWidth="1"/>
    <col min="4614" max="4614" width="11.25" style="31" customWidth="1"/>
    <col min="4615" max="4864" width="8.25" style="31"/>
    <col min="4865" max="4865" width="8.125" style="31" customWidth="1"/>
    <col min="4866" max="4866" width="34.125" style="31" customWidth="1"/>
    <col min="4867" max="4867" width="8.375" style="31" customWidth="1"/>
    <col min="4868" max="4868" width="7.75" style="31" customWidth="1"/>
    <col min="4869" max="4869" width="11.375" style="31" customWidth="1"/>
    <col min="4870" max="4870" width="11.25" style="31" customWidth="1"/>
    <col min="4871" max="5120" width="8.25" style="31"/>
    <col min="5121" max="5121" width="8.125" style="31" customWidth="1"/>
    <col min="5122" max="5122" width="34.125" style="31" customWidth="1"/>
    <col min="5123" max="5123" width="8.375" style="31" customWidth="1"/>
    <col min="5124" max="5124" width="7.75" style="31" customWidth="1"/>
    <col min="5125" max="5125" width="11.375" style="31" customWidth="1"/>
    <col min="5126" max="5126" width="11.25" style="31" customWidth="1"/>
    <col min="5127" max="5376" width="8.25" style="31"/>
    <col min="5377" max="5377" width="8.125" style="31" customWidth="1"/>
    <col min="5378" max="5378" width="34.125" style="31" customWidth="1"/>
    <col min="5379" max="5379" width="8.375" style="31" customWidth="1"/>
    <col min="5380" max="5380" width="7.75" style="31" customWidth="1"/>
    <col min="5381" max="5381" width="11.375" style="31" customWidth="1"/>
    <col min="5382" max="5382" width="11.25" style="31" customWidth="1"/>
    <col min="5383" max="5632" width="8.25" style="31"/>
    <col min="5633" max="5633" width="8.125" style="31" customWidth="1"/>
    <col min="5634" max="5634" width="34.125" style="31" customWidth="1"/>
    <col min="5635" max="5635" width="8.375" style="31" customWidth="1"/>
    <col min="5636" max="5636" width="7.75" style="31" customWidth="1"/>
    <col min="5637" max="5637" width="11.375" style="31" customWidth="1"/>
    <col min="5638" max="5638" width="11.25" style="31" customWidth="1"/>
    <col min="5639" max="5888" width="8.25" style="31"/>
    <col min="5889" max="5889" width="8.125" style="31" customWidth="1"/>
    <col min="5890" max="5890" width="34.125" style="31" customWidth="1"/>
    <col min="5891" max="5891" width="8.375" style="31" customWidth="1"/>
    <col min="5892" max="5892" width="7.75" style="31" customWidth="1"/>
    <col min="5893" max="5893" width="11.375" style="31" customWidth="1"/>
    <col min="5894" max="5894" width="11.25" style="31" customWidth="1"/>
    <col min="5895" max="6144" width="8.25" style="31"/>
    <col min="6145" max="6145" width="8.125" style="31" customWidth="1"/>
    <col min="6146" max="6146" width="34.125" style="31" customWidth="1"/>
    <col min="6147" max="6147" width="8.375" style="31" customWidth="1"/>
    <col min="6148" max="6148" width="7.75" style="31" customWidth="1"/>
    <col min="6149" max="6149" width="11.375" style="31" customWidth="1"/>
    <col min="6150" max="6150" width="11.25" style="31" customWidth="1"/>
    <col min="6151" max="6400" width="8.25" style="31"/>
    <col min="6401" max="6401" width="8.125" style="31" customWidth="1"/>
    <col min="6402" max="6402" width="34.125" style="31" customWidth="1"/>
    <col min="6403" max="6403" width="8.375" style="31" customWidth="1"/>
    <col min="6404" max="6404" width="7.75" style="31" customWidth="1"/>
    <col min="6405" max="6405" width="11.375" style="31" customWidth="1"/>
    <col min="6406" max="6406" width="11.25" style="31" customWidth="1"/>
    <col min="6407" max="6656" width="8.25" style="31"/>
    <col min="6657" max="6657" width="8.125" style="31" customWidth="1"/>
    <col min="6658" max="6658" width="34.125" style="31" customWidth="1"/>
    <col min="6659" max="6659" width="8.375" style="31" customWidth="1"/>
    <col min="6660" max="6660" width="7.75" style="31" customWidth="1"/>
    <col min="6661" max="6661" width="11.375" style="31" customWidth="1"/>
    <col min="6662" max="6662" width="11.25" style="31" customWidth="1"/>
    <col min="6663" max="6912" width="8.25" style="31"/>
    <col min="6913" max="6913" width="8.125" style="31" customWidth="1"/>
    <col min="6914" max="6914" width="34.125" style="31" customWidth="1"/>
    <col min="6915" max="6915" width="8.375" style="31" customWidth="1"/>
    <col min="6916" max="6916" width="7.75" style="31" customWidth="1"/>
    <col min="6917" max="6917" width="11.375" style="31" customWidth="1"/>
    <col min="6918" max="6918" width="11.25" style="31" customWidth="1"/>
    <col min="6919" max="7168" width="8.25" style="31"/>
    <col min="7169" max="7169" width="8.125" style="31" customWidth="1"/>
    <col min="7170" max="7170" width="34.125" style="31" customWidth="1"/>
    <col min="7171" max="7171" width="8.375" style="31" customWidth="1"/>
    <col min="7172" max="7172" width="7.75" style="31" customWidth="1"/>
    <col min="7173" max="7173" width="11.375" style="31" customWidth="1"/>
    <col min="7174" max="7174" width="11.25" style="31" customWidth="1"/>
    <col min="7175" max="7424" width="8.25" style="31"/>
    <col min="7425" max="7425" width="8.125" style="31" customWidth="1"/>
    <col min="7426" max="7426" width="34.125" style="31" customWidth="1"/>
    <col min="7427" max="7427" width="8.375" style="31" customWidth="1"/>
    <col min="7428" max="7428" width="7.75" style="31" customWidth="1"/>
    <col min="7429" max="7429" width="11.375" style="31" customWidth="1"/>
    <col min="7430" max="7430" width="11.25" style="31" customWidth="1"/>
    <col min="7431" max="7680" width="8.25" style="31"/>
    <col min="7681" max="7681" width="8.125" style="31" customWidth="1"/>
    <col min="7682" max="7682" width="34.125" style="31" customWidth="1"/>
    <col min="7683" max="7683" width="8.375" style="31" customWidth="1"/>
    <col min="7684" max="7684" width="7.75" style="31" customWidth="1"/>
    <col min="7685" max="7685" width="11.375" style="31" customWidth="1"/>
    <col min="7686" max="7686" width="11.25" style="31" customWidth="1"/>
    <col min="7687" max="7936" width="8.25" style="31"/>
    <col min="7937" max="7937" width="8.125" style="31" customWidth="1"/>
    <col min="7938" max="7938" width="34.125" style="31" customWidth="1"/>
    <col min="7939" max="7939" width="8.375" style="31" customWidth="1"/>
    <col min="7940" max="7940" width="7.75" style="31" customWidth="1"/>
    <col min="7941" max="7941" width="11.375" style="31" customWidth="1"/>
    <col min="7942" max="7942" width="11.25" style="31" customWidth="1"/>
    <col min="7943" max="8192" width="8.25" style="31"/>
    <col min="8193" max="8193" width="8.125" style="31" customWidth="1"/>
    <col min="8194" max="8194" width="34.125" style="31" customWidth="1"/>
    <col min="8195" max="8195" width="8.375" style="31" customWidth="1"/>
    <col min="8196" max="8196" width="7.75" style="31" customWidth="1"/>
    <col min="8197" max="8197" width="11.375" style="31" customWidth="1"/>
    <col min="8198" max="8198" width="11.25" style="31" customWidth="1"/>
    <col min="8199" max="8448" width="8.25" style="31"/>
    <col min="8449" max="8449" width="8.125" style="31" customWidth="1"/>
    <col min="8450" max="8450" width="34.125" style="31" customWidth="1"/>
    <col min="8451" max="8451" width="8.375" style="31" customWidth="1"/>
    <col min="8452" max="8452" width="7.75" style="31" customWidth="1"/>
    <col min="8453" max="8453" width="11.375" style="31" customWidth="1"/>
    <col min="8454" max="8454" width="11.25" style="31" customWidth="1"/>
    <col min="8455" max="8704" width="8.25" style="31"/>
    <col min="8705" max="8705" width="8.125" style="31" customWidth="1"/>
    <col min="8706" max="8706" width="34.125" style="31" customWidth="1"/>
    <col min="8707" max="8707" width="8.375" style="31" customWidth="1"/>
    <col min="8708" max="8708" width="7.75" style="31" customWidth="1"/>
    <col min="8709" max="8709" width="11.375" style="31" customWidth="1"/>
    <col min="8710" max="8710" width="11.25" style="31" customWidth="1"/>
    <col min="8711" max="8960" width="8.25" style="31"/>
    <col min="8961" max="8961" width="8.125" style="31" customWidth="1"/>
    <col min="8962" max="8962" width="34.125" style="31" customWidth="1"/>
    <col min="8963" max="8963" width="8.375" style="31" customWidth="1"/>
    <col min="8964" max="8964" width="7.75" style="31" customWidth="1"/>
    <col min="8965" max="8965" width="11.375" style="31" customWidth="1"/>
    <col min="8966" max="8966" width="11.25" style="31" customWidth="1"/>
    <col min="8967" max="9216" width="8.25" style="31"/>
    <col min="9217" max="9217" width="8.125" style="31" customWidth="1"/>
    <col min="9218" max="9218" width="34.125" style="31" customWidth="1"/>
    <col min="9219" max="9219" width="8.375" style="31" customWidth="1"/>
    <col min="9220" max="9220" width="7.75" style="31" customWidth="1"/>
    <col min="9221" max="9221" width="11.375" style="31" customWidth="1"/>
    <col min="9222" max="9222" width="11.25" style="31" customWidth="1"/>
    <col min="9223" max="9472" width="8.25" style="31"/>
    <col min="9473" max="9473" width="8.125" style="31" customWidth="1"/>
    <col min="9474" max="9474" width="34.125" style="31" customWidth="1"/>
    <col min="9475" max="9475" width="8.375" style="31" customWidth="1"/>
    <col min="9476" max="9476" width="7.75" style="31" customWidth="1"/>
    <col min="9477" max="9477" width="11.375" style="31" customWidth="1"/>
    <col min="9478" max="9478" width="11.25" style="31" customWidth="1"/>
    <col min="9479" max="9728" width="8.25" style="31"/>
    <col min="9729" max="9729" width="8.125" style="31" customWidth="1"/>
    <col min="9730" max="9730" width="34.125" style="31" customWidth="1"/>
    <col min="9731" max="9731" width="8.375" style="31" customWidth="1"/>
    <col min="9732" max="9732" width="7.75" style="31" customWidth="1"/>
    <col min="9733" max="9733" width="11.375" style="31" customWidth="1"/>
    <col min="9734" max="9734" width="11.25" style="31" customWidth="1"/>
    <col min="9735" max="9984" width="8.25" style="31"/>
    <col min="9985" max="9985" width="8.125" style="31" customWidth="1"/>
    <col min="9986" max="9986" width="34.125" style="31" customWidth="1"/>
    <col min="9987" max="9987" width="8.375" style="31" customWidth="1"/>
    <col min="9988" max="9988" width="7.75" style="31" customWidth="1"/>
    <col min="9989" max="9989" width="11.375" style="31" customWidth="1"/>
    <col min="9990" max="9990" width="11.25" style="31" customWidth="1"/>
    <col min="9991" max="10240" width="8.25" style="31"/>
    <col min="10241" max="10241" width="8.125" style="31" customWidth="1"/>
    <col min="10242" max="10242" width="34.125" style="31" customWidth="1"/>
    <col min="10243" max="10243" width="8.375" style="31" customWidth="1"/>
    <col min="10244" max="10244" width="7.75" style="31" customWidth="1"/>
    <col min="10245" max="10245" width="11.375" style="31" customWidth="1"/>
    <col min="10246" max="10246" width="11.25" style="31" customWidth="1"/>
    <col min="10247" max="10496" width="8.25" style="31"/>
    <col min="10497" max="10497" width="8.125" style="31" customWidth="1"/>
    <col min="10498" max="10498" width="34.125" style="31" customWidth="1"/>
    <col min="10499" max="10499" width="8.375" style="31" customWidth="1"/>
    <col min="10500" max="10500" width="7.75" style="31" customWidth="1"/>
    <col min="10501" max="10501" width="11.375" style="31" customWidth="1"/>
    <col min="10502" max="10502" width="11.25" style="31" customWidth="1"/>
    <col min="10503" max="10752" width="8.25" style="31"/>
    <col min="10753" max="10753" width="8.125" style="31" customWidth="1"/>
    <col min="10754" max="10754" width="34.125" style="31" customWidth="1"/>
    <col min="10755" max="10755" width="8.375" style="31" customWidth="1"/>
    <col min="10756" max="10756" width="7.75" style="31" customWidth="1"/>
    <col min="10757" max="10757" width="11.375" style="31" customWidth="1"/>
    <col min="10758" max="10758" width="11.25" style="31" customWidth="1"/>
    <col min="10759" max="11008" width="8.25" style="31"/>
    <col min="11009" max="11009" width="8.125" style="31" customWidth="1"/>
    <col min="11010" max="11010" width="34.125" style="31" customWidth="1"/>
    <col min="11011" max="11011" width="8.375" style="31" customWidth="1"/>
    <col min="11012" max="11012" width="7.75" style="31" customWidth="1"/>
    <col min="11013" max="11013" width="11.375" style="31" customWidth="1"/>
    <col min="11014" max="11014" width="11.25" style="31" customWidth="1"/>
    <col min="11015" max="11264" width="8.25" style="31"/>
    <col min="11265" max="11265" width="8.125" style="31" customWidth="1"/>
    <col min="11266" max="11266" width="34.125" style="31" customWidth="1"/>
    <col min="11267" max="11267" width="8.375" style="31" customWidth="1"/>
    <col min="11268" max="11268" width="7.75" style="31" customWidth="1"/>
    <col min="11269" max="11269" width="11.375" style="31" customWidth="1"/>
    <col min="11270" max="11270" width="11.25" style="31" customWidth="1"/>
    <col min="11271" max="11520" width="8.25" style="31"/>
    <col min="11521" max="11521" width="8.125" style="31" customWidth="1"/>
    <col min="11522" max="11522" width="34.125" style="31" customWidth="1"/>
    <col min="11523" max="11523" width="8.375" style="31" customWidth="1"/>
    <col min="11524" max="11524" width="7.75" style="31" customWidth="1"/>
    <col min="11525" max="11525" width="11.375" style="31" customWidth="1"/>
    <col min="11526" max="11526" width="11.25" style="31" customWidth="1"/>
    <col min="11527" max="11776" width="8.25" style="31"/>
    <col min="11777" max="11777" width="8.125" style="31" customWidth="1"/>
    <col min="11778" max="11778" width="34.125" style="31" customWidth="1"/>
    <col min="11779" max="11779" width="8.375" style="31" customWidth="1"/>
    <col min="11780" max="11780" width="7.75" style="31" customWidth="1"/>
    <col min="11781" max="11781" width="11.375" style="31" customWidth="1"/>
    <col min="11782" max="11782" width="11.25" style="31" customWidth="1"/>
    <col min="11783" max="12032" width="8.25" style="31"/>
    <col min="12033" max="12033" width="8.125" style="31" customWidth="1"/>
    <col min="12034" max="12034" width="34.125" style="31" customWidth="1"/>
    <col min="12035" max="12035" width="8.375" style="31" customWidth="1"/>
    <col min="12036" max="12036" width="7.75" style="31" customWidth="1"/>
    <col min="12037" max="12037" width="11.375" style="31" customWidth="1"/>
    <col min="12038" max="12038" width="11.25" style="31" customWidth="1"/>
    <col min="12039" max="12288" width="8.25" style="31"/>
    <col min="12289" max="12289" width="8.125" style="31" customWidth="1"/>
    <col min="12290" max="12290" width="34.125" style="31" customWidth="1"/>
    <col min="12291" max="12291" width="8.375" style="31" customWidth="1"/>
    <col min="12292" max="12292" width="7.75" style="31" customWidth="1"/>
    <col min="12293" max="12293" width="11.375" style="31" customWidth="1"/>
    <col min="12294" max="12294" width="11.25" style="31" customWidth="1"/>
    <col min="12295" max="12544" width="8.25" style="31"/>
    <col min="12545" max="12545" width="8.125" style="31" customWidth="1"/>
    <col min="12546" max="12546" width="34.125" style="31" customWidth="1"/>
    <col min="12547" max="12547" width="8.375" style="31" customWidth="1"/>
    <col min="12548" max="12548" width="7.75" style="31" customWidth="1"/>
    <col min="12549" max="12549" width="11.375" style="31" customWidth="1"/>
    <col min="12550" max="12550" width="11.25" style="31" customWidth="1"/>
    <col min="12551" max="12800" width="8.25" style="31"/>
    <col min="12801" max="12801" width="8.125" style="31" customWidth="1"/>
    <col min="12802" max="12802" width="34.125" style="31" customWidth="1"/>
    <col min="12803" max="12803" width="8.375" style="31" customWidth="1"/>
    <col min="12804" max="12804" width="7.75" style="31" customWidth="1"/>
    <col min="12805" max="12805" width="11.375" style="31" customWidth="1"/>
    <col min="12806" max="12806" width="11.25" style="31" customWidth="1"/>
    <col min="12807" max="13056" width="8.25" style="31"/>
    <col min="13057" max="13057" width="8.125" style="31" customWidth="1"/>
    <col min="13058" max="13058" width="34.125" style="31" customWidth="1"/>
    <col min="13059" max="13059" width="8.375" style="31" customWidth="1"/>
    <col min="13060" max="13060" width="7.75" style="31" customWidth="1"/>
    <col min="13061" max="13061" width="11.375" style="31" customWidth="1"/>
    <col min="13062" max="13062" width="11.25" style="31" customWidth="1"/>
    <col min="13063" max="13312" width="8.25" style="31"/>
    <col min="13313" max="13313" width="8.125" style="31" customWidth="1"/>
    <col min="13314" max="13314" width="34.125" style="31" customWidth="1"/>
    <col min="13315" max="13315" width="8.375" style="31" customWidth="1"/>
    <col min="13316" max="13316" width="7.75" style="31" customWidth="1"/>
    <col min="13317" max="13317" width="11.375" style="31" customWidth="1"/>
    <col min="13318" max="13318" width="11.25" style="31" customWidth="1"/>
    <col min="13319" max="13568" width="8.25" style="31"/>
    <col min="13569" max="13569" width="8.125" style="31" customWidth="1"/>
    <col min="13570" max="13570" width="34.125" style="31" customWidth="1"/>
    <col min="13571" max="13571" width="8.375" style="31" customWidth="1"/>
    <col min="13572" max="13572" width="7.75" style="31" customWidth="1"/>
    <col min="13573" max="13573" width="11.375" style="31" customWidth="1"/>
    <col min="13574" max="13574" width="11.25" style="31" customWidth="1"/>
    <col min="13575" max="13824" width="8.25" style="31"/>
    <col min="13825" max="13825" width="8.125" style="31" customWidth="1"/>
    <col min="13826" max="13826" width="34.125" style="31" customWidth="1"/>
    <col min="13827" max="13827" width="8.375" style="31" customWidth="1"/>
    <col min="13828" max="13828" width="7.75" style="31" customWidth="1"/>
    <col min="13829" max="13829" width="11.375" style="31" customWidth="1"/>
    <col min="13830" max="13830" width="11.25" style="31" customWidth="1"/>
    <col min="13831" max="14080" width="8.25" style="31"/>
    <col min="14081" max="14081" width="8.125" style="31" customWidth="1"/>
    <col min="14082" max="14082" width="34.125" style="31" customWidth="1"/>
    <col min="14083" max="14083" width="8.375" style="31" customWidth="1"/>
    <col min="14084" max="14084" width="7.75" style="31" customWidth="1"/>
    <col min="14085" max="14085" width="11.375" style="31" customWidth="1"/>
    <col min="14086" max="14086" width="11.25" style="31" customWidth="1"/>
    <col min="14087" max="14336" width="8.25" style="31"/>
    <col min="14337" max="14337" width="8.125" style="31" customWidth="1"/>
    <col min="14338" max="14338" width="34.125" style="31" customWidth="1"/>
    <col min="14339" max="14339" width="8.375" style="31" customWidth="1"/>
    <col min="14340" max="14340" width="7.75" style="31" customWidth="1"/>
    <col min="14341" max="14341" width="11.375" style="31" customWidth="1"/>
    <col min="14342" max="14342" width="11.25" style="31" customWidth="1"/>
    <col min="14343" max="14592" width="8.25" style="31"/>
    <col min="14593" max="14593" width="8.125" style="31" customWidth="1"/>
    <col min="14594" max="14594" width="34.125" style="31" customWidth="1"/>
    <col min="14595" max="14595" width="8.375" style="31" customWidth="1"/>
    <col min="14596" max="14596" width="7.75" style="31" customWidth="1"/>
    <col min="14597" max="14597" width="11.375" style="31" customWidth="1"/>
    <col min="14598" max="14598" width="11.25" style="31" customWidth="1"/>
    <col min="14599" max="14848" width="8.25" style="31"/>
    <col min="14849" max="14849" width="8.125" style="31" customWidth="1"/>
    <col min="14850" max="14850" width="34.125" style="31" customWidth="1"/>
    <col min="14851" max="14851" width="8.375" style="31" customWidth="1"/>
    <col min="14852" max="14852" width="7.75" style="31" customWidth="1"/>
    <col min="14853" max="14853" width="11.375" style="31" customWidth="1"/>
    <col min="14854" max="14854" width="11.25" style="31" customWidth="1"/>
    <col min="14855" max="15104" width="8.25" style="31"/>
    <col min="15105" max="15105" width="8.125" style="31" customWidth="1"/>
    <col min="15106" max="15106" width="34.125" style="31" customWidth="1"/>
    <col min="15107" max="15107" width="8.375" style="31" customWidth="1"/>
    <col min="15108" max="15108" width="7.75" style="31" customWidth="1"/>
    <col min="15109" max="15109" width="11.375" style="31" customWidth="1"/>
    <col min="15110" max="15110" width="11.25" style="31" customWidth="1"/>
    <col min="15111" max="15360" width="8.25" style="31"/>
    <col min="15361" max="15361" width="8.125" style="31" customWidth="1"/>
    <col min="15362" max="15362" width="34.125" style="31" customWidth="1"/>
    <col min="15363" max="15363" width="8.375" style="31" customWidth="1"/>
    <col min="15364" max="15364" width="7.75" style="31" customWidth="1"/>
    <col min="15365" max="15365" width="11.375" style="31" customWidth="1"/>
    <col min="15366" max="15366" width="11.25" style="31" customWidth="1"/>
    <col min="15367" max="15616" width="8.25" style="31"/>
    <col min="15617" max="15617" width="8.125" style="31" customWidth="1"/>
    <col min="15618" max="15618" width="34.125" style="31" customWidth="1"/>
    <col min="15619" max="15619" width="8.375" style="31" customWidth="1"/>
    <col min="15620" max="15620" width="7.75" style="31" customWidth="1"/>
    <col min="15621" max="15621" width="11.375" style="31" customWidth="1"/>
    <col min="15622" max="15622" width="11.25" style="31" customWidth="1"/>
    <col min="15623" max="15872" width="8.25" style="31"/>
    <col min="15873" max="15873" width="8.125" style="31" customWidth="1"/>
    <col min="15874" max="15874" width="34.125" style="31" customWidth="1"/>
    <col min="15875" max="15875" width="8.375" style="31" customWidth="1"/>
    <col min="15876" max="15876" width="7.75" style="31" customWidth="1"/>
    <col min="15877" max="15877" width="11.375" style="31" customWidth="1"/>
    <col min="15878" max="15878" width="11.25" style="31" customWidth="1"/>
    <col min="15879" max="16128" width="8.25" style="31"/>
    <col min="16129" max="16129" width="8.125" style="31" customWidth="1"/>
    <col min="16130" max="16130" width="34.125" style="31" customWidth="1"/>
    <col min="16131" max="16131" width="8.375" style="31" customWidth="1"/>
    <col min="16132" max="16132" width="7.75" style="31" customWidth="1"/>
    <col min="16133" max="16133" width="11.375" style="31" customWidth="1"/>
    <col min="16134" max="16134" width="11.25" style="31" customWidth="1"/>
    <col min="16135" max="16384" width="8.25" style="31"/>
  </cols>
  <sheetData>
    <row r="2" spans="1:10" x14ac:dyDescent="0.3">
      <c r="A2" s="259" t="s">
        <v>151</v>
      </c>
      <c r="B2" s="259"/>
      <c r="C2" s="259"/>
      <c r="D2" s="259"/>
      <c r="E2" s="259"/>
      <c r="F2" s="259"/>
      <c r="G2" s="259"/>
    </row>
    <row r="4" spans="1:10" x14ac:dyDescent="0.3">
      <c r="A4" s="67" t="s">
        <v>124</v>
      </c>
      <c r="B4" s="32" t="s">
        <v>152</v>
      </c>
      <c r="C4" s="33"/>
    </row>
    <row r="5" spans="1:10" x14ac:dyDescent="0.3">
      <c r="A5" s="67" t="s">
        <v>111</v>
      </c>
      <c r="B5" s="32" t="s">
        <v>123</v>
      </c>
      <c r="C5" s="33"/>
    </row>
    <row r="6" spans="1:10" x14ac:dyDescent="0.3">
      <c r="A6" s="67"/>
      <c r="B6" s="32"/>
      <c r="C6" s="33"/>
    </row>
    <row r="8" spans="1:10" s="34" customFormat="1" x14ac:dyDescent="0.3">
      <c r="A8" s="68" t="s">
        <v>0</v>
      </c>
      <c r="B8" s="18" t="s">
        <v>1</v>
      </c>
      <c r="C8" s="257" t="s">
        <v>2</v>
      </c>
      <c r="D8" s="258"/>
      <c r="E8" s="52" t="s">
        <v>3</v>
      </c>
      <c r="F8" s="53" t="s">
        <v>4</v>
      </c>
      <c r="G8" s="231" t="s">
        <v>20</v>
      </c>
      <c r="J8" s="35"/>
    </row>
    <row r="9" spans="1:10" s="34" customFormat="1" x14ac:dyDescent="0.3">
      <c r="A9" s="69" t="s">
        <v>5</v>
      </c>
      <c r="B9" s="19"/>
      <c r="C9" s="20" t="s">
        <v>6</v>
      </c>
      <c r="D9" s="62" t="s">
        <v>7</v>
      </c>
      <c r="E9" s="54" t="s">
        <v>8</v>
      </c>
      <c r="F9" s="55" t="s">
        <v>8</v>
      </c>
      <c r="G9" s="236"/>
    </row>
    <row r="10" spans="1:10" ht="39" customHeight="1" x14ac:dyDescent="0.3">
      <c r="A10" s="63">
        <v>1</v>
      </c>
      <c r="B10" s="6" t="s">
        <v>71</v>
      </c>
      <c r="C10" s="1" t="s">
        <v>26</v>
      </c>
      <c r="D10" s="64">
        <v>1</v>
      </c>
      <c r="E10" s="57">
        <v>429000</v>
      </c>
      <c r="F10" s="56">
        <f t="shared" ref="F10:F28" si="0">D10*E10</f>
        <v>429000</v>
      </c>
      <c r="G10" s="237" t="s">
        <v>148</v>
      </c>
    </row>
    <row r="11" spans="1:10" s="79" customFormat="1" x14ac:dyDescent="0.3">
      <c r="A11" s="77"/>
      <c r="B11" s="80" t="s">
        <v>90</v>
      </c>
      <c r="C11" s="20"/>
      <c r="D11" s="77"/>
      <c r="E11" s="78"/>
      <c r="F11" s="78">
        <f>SUM(F10)</f>
        <v>429000</v>
      </c>
      <c r="G11" s="233"/>
    </row>
    <row r="13" spans="1:10" x14ac:dyDescent="0.3">
      <c r="A13" s="259" t="s">
        <v>151</v>
      </c>
      <c r="B13" s="259"/>
      <c r="C13" s="259"/>
      <c r="D13" s="259"/>
      <c r="E13" s="259"/>
      <c r="F13" s="259"/>
      <c r="G13" s="259"/>
    </row>
    <row r="15" spans="1:10" x14ac:dyDescent="0.3">
      <c r="A15" s="67" t="s">
        <v>124</v>
      </c>
      <c r="B15" s="32" t="s">
        <v>153</v>
      </c>
      <c r="C15" s="33"/>
    </row>
    <row r="16" spans="1:10" x14ac:dyDescent="0.3">
      <c r="A16" s="67" t="s">
        <v>111</v>
      </c>
      <c r="B16" s="32" t="s">
        <v>123</v>
      </c>
      <c r="C16" s="33"/>
    </row>
    <row r="17" spans="1:10" x14ac:dyDescent="0.3">
      <c r="A17" s="67"/>
      <c r="B17" s="32"/>
      <c r="C17" s="33"/>
    </row>
    <row r="19" spans="1:10" s="34" customFormat="1" x14ac:dyDescent="0.3">
      <c r="A19" s="68" t="s">
        <v>0</v>
      </c>
      <c r="B19" s="18" t="s">
        <v>1</v>
      </c>
      <c r="C19" s="257" t="s">
        <v>2</v>
      </c>
      <c r="D19" s="258"/>
      <c r="E19" s="52" t="s">
        <v>3</v>
      </c>
      <c r="F19" s="53" t="s">
        <v>4</v>
      </c>
      <c r="G19" s="231" t="s">
        <v>20</v>
      </c>
      <c r="J19" s="35"/>
    </row>
    <row r="20" spans="1:10" s="34" customFormat="1" x14ac:dyDescent="0.3">
      <c r="A20" s="69" t="s">
        <v>5</v>
      </c>
      <c r="B20" s="19"/>
      <c r="C20" s="20" t="s">
        <v>6</v>
      </c>
      <c r="D20" s="62" t="s">
        <v>7</v>
      </c>
      <c r="E20" s="54" t="s">
        <v>8</v>
      </c>
      <c r="F20" s="55" t="s">
        <v>8</v>
      </c>
      <c r="G20" s="236"/>
    </row>
    <row r="21" spans="1:10" x14ac:dyDescent="0.3">
      <c r="A21" s="63">
        <v>1</v>
      </c>
      <c r="B21" s="21" t="s">
        <v>84</v>
      </c>
      <c r="C21" s="4" t="s">
        <v>34</v>
      </c>
      <c r="D21" s="65">
        <v>1</v>
      </c>
      <c r="E21" s="22">
        <v>201200</v>
      </c>
      <c r="F21" s="56">
        <f t="shared" si="0"/>
        <v>201200</v>
      </c>
      <c r="G21" s="235" t="s">
        <v>149</v>
      </c>
    </row>
    <row r="22" spans="1:10" hidden="1" x14ac:dyDescent="0.3">
      <c r="A22" s="63">
        <f t="shared" ref="A22:A28" si="1">A21+1</f>
        <v>2</v>
      </c>
      <c r="B22" s="15" t="s">
        <v>64</v>
      </c>
      <c r="C22" s="3" t="s">
        <v>38</v>
      </c>
      <c r="D22" s="63">
        <v>1</v>
      </c>
      <c r="E22" s="44"/>
      <c r="F22" s="56">
        <f t="shared" si="0"/>
        <v>0</v>
      </c>
      <c r="G22" s="230"/>
    </row>
    <row r="23" spans="1:10" hidden="1" x14ac:dyDescent="0.3">
      <c r="A23" s="63">
        <f t="shared" si="1"/>
        <v>3</v>
      </c>
      <c r="B23" s="5" t="s">
        <v>65</v>
      </c>
      <c r="C23" s="3" t="s">
        <v>10</v>
      </c>
      <c r="D23" s="63">
        <v>1</v>
      </c>
      <c r="E23" s="44"/>
      <c r="F23" s="56">
        <f t="shared" si="0"/>
        <v>0</v>
      </c>
      <c r="G23" s="230"/>
    </row>
    <row r="24" spans="1:10" hidden="1" x14ac:dyDescent="0.3">
      <c r="A24" s="63">
        <f t="shared" si="1"/>
        <v>4</v>
      </c>
      <c r="B24" s="5" t="s">
        <v>66</v>
      </c>
      <c r="C24" s="3" t="s">
        <v>32</v>
      </c>
      <c r="D24" s="63">
        <v>1</v>
      </c>
      <c r="E24" s="44"/>
      <c r="F24" s="56">
        <f t="shared" si="0"/>
        <v>0</v>
      </c>
      <c r="G24" s="230"/>
    </row>
    <row r="25" spans="1:10" ht="22.5" hidden="1" customHeight="1" x14ac:dyDescent="0.3">
      <c r="A25" s="63">
        <f t="shared" si="1"/>
        <v>5</v>
      </c>
      <c r="B25" s="5" t="s">
        <v>67</v>
      </c>
      <c r="C25" s="3" t="s">
        <v>32</v>
      </c>
      <c r="D25" s="63">
        <v>1</v>
      </c>
      <c r="E25" s="44"/>
      <c r="F25" s="56">
        <f t="shared" si="0"/>
        <v>0</v>
      </c>
      <c r="G25" s="230"/>
    </row>
    <row r="26" spans="1:10" hidden="1" x14ac:dyDescent="0.3">
      <c r="A26" s="63">
        <f t="shared" si="1"/>
        <v>6</v>
      </c>
      <c r="B26" s="5" t="s">
        <v>68</v>
      </c>
      <c r="C26" s="3" t="s">
        <v>10</v>
      </c>
      <c r="D26" s="63">
        <v>1</v>
      </c>
      <c r="E26" s="44"/>
      <c r="F26" s="56">
        <f t="shared" si="0"/>
        <v>0</v>
      </c>
      <c r="G26" s="230"/>
    </row>
    <row r="27" spans="1:10" hidden="1" x14ac:dyDescent="0.3">
      <c r="A27" s="63">
        <f t="shared" si="1"/>
        <v>7</v>
      </c>
      <c r="B27" s="5" t="s">
        <v>69</v>
      </c>
      <c r="C27" s="3" t="s">
        <v>10</v>
      </c>
      <c r="D27" s="63">
        <v>1</v>
      </c>
      <c r="E27" s="44"/>
      <c r="F27" s="56">
        <f t="shared" si="0"/>
        <v>0</v>
      </c>
      <c r="G27" s="230"/>
    </row>
    <row r="28" spans="1:10" hidden="1" x14ac:dyDescent="0.3">
      <c r="A28" s="63">
        <f t="shared" si="1"/>
        <v>8</v>
      </c>
      <c r="B28" s="5" t="s">
        <v>70</v>
      </c>
      <c r="C28" s="3" t="s">
        <v>10</v>
      </c>
      <c r="D28" s="63">
        <v>1</v>
      </c>
      <c r="E28" s="44"/>
      <c r="F28" s="56">
        <f t="shared" si="0"/>
        <v>0</v>
      </c>
      <c r="G28" s="230"/>
    </row>
    <row r="29" spans="1:10" x14ac:dyDescent="0.3">
      <c r="A29" s="63"/>
      <c r="B29" s="59"/>
      <c r="C29" s="58"/>
      <c r="D29" s="66"/>
      <c r="E29" s="60"/>
      <c r="F29" s="60"/>
      <c r="G29" s="234"/>
    </row>
    <row r="30" spans="1:10" s="79" customFormat="1" x14ac:dyDescent="0.3">
      <c r="A30" s="77"/>
      <c r="B30" s="80" t="s">
        <v>90</v>
      </c>
      <c r="C30" s="20"/>
      <c r="D30" s="77"/>
      <c r="E30" s="78"/>
      <c r="F30" s="78">
        <f>SUM(F21:F29)</f>
        <v>201200</v>
      </c>
      <c r="G30" s="233"/>
    </row>
  </sheetData>
  <mergeCells count="4">
    <mergeCell ref="C8:D8"/>
    <mergeCell ref="A2:G2"/>
    <mergeCell ref="A13:G13"/>
    <mergeCell ref="C19:D19"/>
  </mergeCells>
  <printOptions horizontalCentered="1"/>
  <pageMargins left="0.74803149606299213" right="0.59055118110236227" top="0.98425196850393704" bottom="0.98425196850393704" header="0.51181102362204722" footer="0.51181102362204722"/>
  <pageSetup paperSize="9" scale="79" fitToHeight="0" orientation="portrait" r:id="rId1"/>
  <headerFooter alignWithMargins="0"/>
  <rowBreaks count="1" manualBreakCount="1">
    <brk id="12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4E492-F8B5-45E9-B8A6-B2686E2DB0DC}">
  <dimension ref="A1:M16"/>
  <sheetViews>
    <sheetView tabSelected="1" topLeftCell="A7" workbookViewId="0">
      <selection activeCell="J20" sqref="J20"/>
    </sheetView>
  </sheetViews>
  <sheetFormatPr defaultColWidth="8.75" defaultRowHeight="21" x14ac:dyDescent="0.55000000000000004"/>
  <cols>
    <col min="1" max="1" width="6.125" style="124" customWidth="1"/>
    <col min="2" max="2" width="37.375" style="125" customWidth="1"/>
    <col min="3" max="3" width="5.75" style="125" customWidth="1"/>
    <col min="4" max="4" width="7" style="143" customWidth="1"/>
    <col min="5" max="5" width="10.75" style="51" hidden="1" customWidth="1"/>
    <col min="6" max="6" width="12" style="51" customWidth="1"/>
    <col min="7" max="7" width="10" style="144" customWidth="1"/>
    <col min="8" max="8" width="0" style="125" hidden="1" customWidth="1"/>
    <col min="9" max="9" width="12.25" style="125" customWidth="1"/>
    <col min="10" max="10" width="9.875" style="125" bestFit="1" customWidth="1"/>
    <col min="11" max="16384" width="8.75" style="125"/>
  </cols>
  <sheetData>
    <row r="1" spans="1:13" s="45" customFormat="1" ht="18.75" x14ac:dyDescent="0.55000000000000004">
      <c r="A1" s="288" t="s">
        <v>160</v>
      </c>
      <c r="B1" s="288"/>
      <c r="C1" s="288"/>
      <c r="D1" s="288"/>
      <c r="E1" s="288"/>
      <c r="F1" s="288"/>
      <c r="G1" s="288"/>
    </row>
    <row r="2" spans="1:13" s="45" customFormat="1" ht="18.75" x14ac:dyDescent="0.55000000000000004">
      <c r="A2" s="41" t="s">
        <v>130</v>
      </c>
      <c r="B2" s="164" t="s">
        <v>141</v>
      </c>
      <c r="C2" s="8"/>
      <c r="D2" s="28"/>
      <c r="E2" s="23"/>
      <c r="F2" s="23"/>
      <c r="G2" s="9"/>
    </row>
    <row r="3" spans="1:13" s="45" customFormat="1" ht="18.75" x14ac:dyDescent="0.55000000000000004">
      <c r="A3" s="37" t="s">
        <v>161</v>
      </c>
      <c r="B3" s="164" t="s">
        <v>162</v>
      </c>
      <c r="C3" s="8"/>
      <c r="D3" s="28"/>
      <c r="E3" s="23"/>
      <c r="F3" s="23"/>
      <c r="G3" s="9"/>
    </row>
    <row r="4" spans="1:13" s="45" customFormat="1" ht="18.75" x14ac:dyDescent="0.55000000000000004">
      <c r="A4" s="36"/>
      <c r="B4" s="9"/>
      <c r="C4" s="8"/>
      <c r="D4" s="28"/>
      <c r="E4" s="256"/>
      <c r="F4" s="256"/>
      <c r="G4" s="261"/>
    </row>
    <row r="5" spans="1:13" s="8" customFormat="1" ht="37.5" customHeight="1" x14ac:dyDescent="0.55000000000000004">
      <c r="A5" s="38" t="s">
        <v>172</v>
      </c>
      <c r="B5" s="11" t="s">
        <v>1</v>
      </c>
      <c r="C5" s="249" t="s">
        <v>2</v>
      </c>
      <c r="D5" s="249"/>
      <c r="E5" s="24" t="s">
        <v>3</v>
      </c>
      <c r="F5" s="24" t="s">
        <v>175</v>
      </c>
      <c r="G5" s="262" t="s">
        <v>158</v>
      </c>
      <c r="H5" s="262"/>
      <c r="I5" s="260"/>
      <c r="J5" s="260"/>
      <c r="K5" s="260"/>
      <c r="L5" s="262" t="s">
        <v>159</v>
      </c>
      <c r="M5" s="262" t="s">
        <v>20</v>
      </c>
    </row>
    <row r="6" spans="1:13" s="8" customFormat="1" ht="37.5" x14ac:dyDescent="0.55000000000000004">
      <c r="A6" s="39"/>
      <c r="B6" s="30"/>
      <c r="C6" s="247" t="s">
        <v>6</v>
      </c>
      <c r="D6" s="29" t="s">
        <v>7</v>
      </c>
      <c r="E6" s="25" t="s">
        <v>8</v>
      </c>
      <c r="F6" s="25" t="s">
        <v>8</v>
      </c>
      <c r="G6" s="263" t="s">
        <v>154</v>
      </c>
      <c r="H6" s="264"/>
      <c r="I6" s="263" t="s">
        <v>155</v>
      </c>
      <c r="J6" s="263" t="s">
        <v>156</v>
      </c>
      <c r="K6" s="263" t="s">
        <v>157</v>
      </c>
      <c r="L6" s="262"/>
      <c r="M6" s="262"/>
    </row>
    <row r="7" spans="1:13" s="155" customFormat="1" x14ac:dyDescent="0.55000000000000004">
      <c r="A7" s="279">
        <v>1</v>
      </c>
      <c r="B7" s="280" t="s">
        <v>116</v>
      </c>
      <c r="C7" s="281" t="s">
        <v>10</v>
      </c>
      <c r="D7" s="282">
        <v>1</v>
      </c>
      <c r="E7" s="283">
        <v>40000</v>
      </c>
      <c r="F7" s="283">
        <f>D7*E7</f>
        <v>40000</v>
      </c>
      <c r="G7" s="284"/>
      <c r="H7" s="285"/>
      <c r="I7" s="265"/>
      <c r="J7" s="266"/>
      <c r="K7" s="265"/>
      <c r="L7" s="265"/>
      <c r="M7" s="265"/>
    </row>
    <row r="8" spans="1:13" s="155" customFormat="1" x14ac:dyDescent="0.55000000000000004">
      <c r="A8" s="279">
        <v>2</v>
      </c>
      <c r="B8" s="284" t="s">
        <v>120</v>
      </c>
      <c r="C8" s="281" t="s">
        <v>10</v>
      </c>
      <c r="D8" s="282">
        <v>3</v>
      </c>
      <c r="E8" s="283">
        <v>15000</v>
      </c>
      <c r="F8" s="283">
        <f>D8*E8</f>
        <v>45000</v>
      </c>
      <c r="G8" s="284"/>
      <c r="H8" s="285"/>
      <c r="I8" s="265"/>
      <c r="J8" s="265"/>
      <c r="K8" s="265"/>
      <c r="L8" s="271"/>
      <c r="M8" s="271"/>
    </row>
    <row r="9" spans="1:13" s="158" customFormat="1" x14ac:dyDescent="0.55000000000000004">
      <c r="A9" s="279">
        <v>3</v>
      </c>
      <c r="B9" s="284" t="s">
        <v>121</v>
      </c>
      <c r="C9" s="281" t="s">
        <v>10</v>
      </c>
      <c r="D9" s="282">
        <v>20</v>
      </c>
      <c r="E9" s="283">
        <v>23000</v>
      </c>
      <c r="F9" s="283">
        <f>D9*E9</f>
        <v>460000</v>
      </c>
      <c r="G9" s="284"/>
      <c r="H9" s="285"/>
      <c r="I9" s="265"/>
      <c r="J9" s="267"/>
      <c r="K9" s="268"/>
      <c r="L9" s="268"/>
      <c r="M9" s="268"/>
    </row>
    <row r="10" spans="1:13" s="155" customFormat="1" x14ac:dyDescent="0.55000000000000004">
      <c r="A10" s="279">
        <v>4</v>
      </c>
      <c r="B10" s="286" t="s">
        <v>73</v>
      </c>
      <c r="C10" s="281" t="s">
        <v>26</v>
      </c>
      <c r="D10" s="282">
        <v>2</v>
      </c>
      <c r="E10" s="283">
        <f>217500</f>
        <v>217500</v>
      </c>
      <c r="F10" s="283">
        <f>D10*E10</f>
        <v>435000</v>
      </c>
      <c r="G10" s="284"/>
      <c r="H10" s="287"/>
      <c r="I10" s="268"/>
      <c r="J10" s="265"/>
      <c r="K10" s="265"/>
      <c r="L10" s="265"/>
      <c r="M10" s="265"/>
    </row>
    <row r="11" spans="1:13" s="189" customFormat="1" ht="18.75" x14ac:dyDescent="0.55000000000000004">
      <c r="A11" s="272" t="s">
        <v>51</v>
      </c>
      <c r="B11" s="273"/>
      <c r="C11" s="273"/>
      <c r="D11" s="273"/>
      <c r="E11" s="274"/>
      <c r="F11" s="275">
        <f>SUM(F7:F10)</f>
        <v>980000</v>
      </c>
      <c r="G11" s="276"/>
      <c r="H11" s="188"/>
      <c r="I11" s="277"/>
      <c r="J11" s="277"/>
      <c r="K11" s="278"/>
      <c r="L11" s="271"/>
      <c r="M11" s="271"/>
    </row>
    <row r="14" spans="1:13" x14ac:dyDescent="0.55000000000000004">
      <c r="I14" s="125" t="s">
        <v>187</v>
      </c>
    </row>
    <row r="15" spans="1:13" x14ac:dyDescent="0.55000000000000004">
      <c r="I15" s="125" t="s">
        <v>188</v>
      </c>
    </row>
    <row r="16" spans="1:13" x14ac:dyDescent="0.55000000000000004">
      <c r="I16" s="125" t="s">
        <v>186</v>
      </c>
    </row>
  </sheetData>
  <mergeCells count="7">
    <mergeCell ref="G5:K5"/>
    <mergeCell ref="L5:L6"/>
    <mergeCell ref="M5:M6"/>
    <mergeCell ref="A1:G1"/>
    <mergeCell ref="E4:G4"/>
    <mergeCell ref="C5:D5"/>
    <mergeCell ref="A11:E1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84415-F645-4EB9-90AF-5C85489EDACE}">
  <dimension ref="A1:R14"/>
  <sheetViews>
    <sheetView topLeftCell="A7" workbookViewId="0">
      <selection activeCell="K12" sqref="K12:K14"/>
    </sheetView>
  </sheetViews>
  <sheetFormatPr defaultColWidth="8.25" defaultRowHeight="24" x14ac:dyDescent="0.3"/>
  <cols>
    <col min="1" max="1" width="7.25" style="61" customWidth="1"/>
    <col min="2" max="2" width="39.5" style="17" customWidth="1"/>
    <col min="3" max="3" width="6.25" style="16" customWidth="1"/>
    <col min="4" max="4" width="5.625" style="61" customWidth="1"/>
    <col min="5" max="5" width="12.5" style="51" hidden="1" customWidth="1"/>
    <col min="6" max="6" width="10.5" style="51" customWidth="1"/>
    <col min="7" max="7" width="9.875" style="31" bestFit="1" customWidth="1"/>
    <col min="8" max="8" width="9.375" style="31" customWidth="1"/>
    <col min="9" max="256" width="8.25" style="31"/>
    <col min="257" max="257" width="8.125" style="31" customWidth="1"/>
    <col min="258" max="258" width="34.125" style="31" customWidth="1"/>
    <col min="259" max="259" width="8.375" style="31" customWidth="1"/>
    <col min="260" max="260" width="7.75" style="31" customWidth="1"/>
    <col min="261" max="261" width="11.375" style="31" customWidth="1"/>
    <col min="262" max="262" width="11.25" style="31" customWidth="1"/>
    <col min="263" max="512" width="8.25" style="31"/>
    <col min="513" max="513" width="8.125" style="31" customWidth="1"/>
    <col min="514" max="514" width="34.125" style="31" customWidth="1"/>
    <col min="515" max="515" width="8.375" style="31" customWidth="1"/>
    <col min="516" max="516" width="7.75" style="31" customWidth="1"/>
    <col min="517" max="517" width="11.375" style="31" customWidth="1"/>
    <col min="518" max="518" width="11.25" style="31" customWidth="1"/>
    <col min="519" max="768" width="8.25" style="31"/>
    <col min="769" max="769" width="8.125" style="31" customWidth="1"/>
    <col min="770" max="770" width="34.125" style="31" customWidth="1"/>
    <col min="771" max="771" width="8.375" style="31" customWidth="1"/>
    <col min="772" max="772" width="7.75" style="31" customWidth="1"/>
    <col min="773" max="773" width="11.375" style="31" customWidth="1"/>
    <col min="774" max="774" width="11.25" style="31" customWidth="1"/>
    <col min="775" max="1024" width="8.25" style="31"/>
    <col min="1025" max="1025" width="8.125" style="31" customWidth="1"/>
    <col min="1026" max="1026" width="34.125" style="31" customWidth="1"/>
    <col min="1027" max="1027" width="8.375" style="31" customWidth="1"/>
    <col min="1028" max="1028" width="7.75" style="31" customWidth="1"/>
    <col min="1029" max="1029" width="11.375" style="31" customWidth="1"/>
    <col min="1030" max="1030" width="11.25" style="31" customWidth="1"/>
    <col min="1031" max="1280" width="8.25" style="31"/>
    <col min="1281" max="1281" width="8.125" style="31" customWidth="1"/>
    <col min="1282" max="1282" width="34.125" style="31" customWidth="1"/>
    <col min="1283" max="1283" width="8.375" style="31" customWidth="1"/>
    <col min="1284" max="1284" width="7.75" style="31" customWidth="1"/>
    <col min="1285" max="1285" width="11.375" style="31" customWidth="1"/>
    <col min="1286" max="1286" width="11.25" style="31" customWidth="1"/>
    <col min="1287" max="1536" width="8.25" style="31"/>
    <col min="1537" max="1537" width="8.125" style="31" customWidth="1"/>
    <col min="1538" max="1538" width="34.125" style="31" customWidth="1"/>
    <col min="1539" max="1539" width="8.375" style="31" customWidth="1"/>
    <col min="1540" max="1540" width="7.75" style="31" customWidth="1"/>
    <col min="1541" max="1541" width="11.375" style="31" customWidth="1"/>
    <col min="1542" max="1542" width="11.25" style="31" customWidth="1"/>
    <col min="1543" max="1792" width="8.25" style="31"/>
    <col min="1793" max="1793" width="8.125" style="31" customWidth="1"/>
    <col min="1794" max="1794" width="34.125" style="31" customWidth="1"/>
    <col min="1795" max="1795" width="8.375" style="31" customWidth="1"/>
    <col min="1796" max="1796" width="7.75" style="31" customWidth="1"/>
    <col min="1797" max="1797" width="11.375" style="31" customWidth="1"/>
    <col min="1798" max="1798" width="11.25" style="31" customWidth="1"/>
    <col min="1799" max="2048" width="8.25" style="31"/>
    <col min="2049" max="2049" width="8.125" style="31" customWidth="1"/>
    <col min="2050" max="2050" width="34.125" style="31" customWidth="1"/>
    <col min="2051" max="2051" width="8.375" style="31" customWidth="1"/>
    <col min="2052" max="2052" width="7.75" style="31" customWidth="1"/>
    <col min="2053" max="2053" width="11.375" style="31" customWidth="1"/>
    <col min="2054" max="2054" width="11.25" style="31" customWidth="1"/>
    <col min="2055" max="2304" width="8.25" style="31"/>
    <col min="2305" max="2305" width="8.125" style="31" customWidth="1"/>
    <col min="2306" max="2306" width="34.125" style="31" customWidth="1"/>
    <col min="2307" max="2307" width="8.375" style="31" customWidth="1"/>
    <col min="2308" max="2308" width="7.75" style="31" customWidth="1"/>
    <col min="2309" max="2309" width="11.375" style="31" customWidth="1"/>
    <col min="2310" max="2310" width="11.25" style="31" customWidth="1"/>
    <col min="2311" max="2560" width="8.25" style="31"/>
    <col min="2561" max="2561" width="8.125" style="31" customWidth="1"/>
    <col min="2562" max="2562" width="34.125" style="31" customWidth="1"/>
    <col min="2563" max="2563" width="8.375" style="31" customWidth="1"/>
    <col min="2564" max="2564" width="7.75" style="31" customWidth="1"/>
    <col min="2565" max="2565" width="11.375" style="31" customWidth="1"/>
    <col min="2566" max="2566" width="11.25" style="31" customWidth="1"/>
    <col min="2567" max="2816" width="8.25" style="31"/>
    <col min="2817" max="2817" width="8.125" style="31" customWidth="1"/>
    <col min="2818" max="2818" width="34.125" style="31" customWidth="1"/>
    <col min="2819" max="2819" width="8.375" style="31" customWidth="1"/>
    <col min="2820" max="2820" width="7.75" style="31" customWidth="1"/>
    <col min="2821" max="2821" width="11.375" style="31" customWidth="1"/>
    <col min="2822" max="2822" width="11.25" style="31" customWidth="1"/>
    <col min="2823" max="3072" width="8.25" style="31"/>
    <col min="3073" max="3073" width="8.125" style="31" customWidth="1"/>
    <col min="3074" max="3074" width="34.125" style="31" customWidth="1"/>
    <col min="3075" max="3075" width="8.375" style="31" customWidth="1"/>
    <col min="3076" max="3076" width="7.75" style="31" customWidth="1"/>
    <col min="3077" max="3077" width="11.375" style="31" customWidth="1"/>
    <col min="3078" max="3078" width="11.25" style="31" customWidth="1"/>
    <col min="3079" max="3328" width="8.25" style="31"/>
    <col min="3329" max="3329" width="8.125" style="31" customWidth="1"/>
    <col min="3330" max="3330" width="34.125" style="31" customWidth="1"/>
    <col min="3331" max="3331" width="8.375" style="31" customWidth="1"/>
    <col min="3332" max="3332" width="7.75" style="31" customWidth="1"/>
    <col min="3333" max="3333" width="11.375" style="31" customWidth="1"/>
    <col min="3334" max="3334" width="11.25" style="31" customWidth="1"/>
    <col min="3335" max="3584" width="8.25" style="31"/>
    <col min="3585" max="3585" width="8.125" style="31" customWidth="1"/>
    <col min="3586" max="3586" width="34.125" style="31" customWidth="1"/>
    <col min="3587" max="3587" width="8.375" style="31" customWidth="1"/>
    <col min="3588" max="3588" width="7.75" style="31" customWidth="1"/>
    <col min="3589" max="3589" width="11.375" style="31" customWidth="1"/>
    <col min="3590" max="3590" width="11.25" style="31" customWidth="1"/>
    <col min="3591" max="3840" width="8.25" style="31"/>
    <col min="3841" max="3841" width="8.125" style="31" customWidth="1"/>
    <col min="3842" max="3842" width="34.125" style="31" customWidth="1"/>
    <col min="3843" max="3843" width="8.375" style="31" customWidth="1"/>
    <col min="3844" max="3844" width="7.75" style="31" customWidth="1"/>
    <col min="3845" max="3845" width="11.375" style="31" customWidth="1"/>
    <col min="3846" max="3846" width="11.25" style="31" customWidth="1"/>
    <col min="3847" max="4096" width="8.25" style="31"/>
    <col min="4097" max="4097" width="8.125" style="31" customWidth="1"/>
    <col min="4098" max="4098" width="34.125" style="31" customWidth="1"/>
    <col min="4099" max="4099" width="8.375" style="31" customWidth="1"/>
    <col min="4100" max="4100" width="7.75" style="31" customWidth="1"/>
    <col min="4101" max="4101" width="11.375" style="31" customWidth="1"/>
    <col min="4102" max="4102" width="11.25" style="31" customWidth="1"/>
    <col min="4103" max="4352" width="8.25" style="31"/>
    <col min="4353" max="4353" width="8.125" style="31" customWidth="1"/>
    <col min="4354" max="4354" width="34.125" style="31" customWidth="1"/>
    <col min="4355" max="4355" width="8.375" style="31" customWidth="1"/>
    <col min="4356" max="4356" width="7.75" style="31" customWidth="1"/>
    <col min="4357" max="4357" width="11.375" style="31" customWidth="1"/>
    <col min="4358" max="4358" width="11.25" style="31" customWidth="1"/>
    <col min="4359" max="4608" width="8.25" style="31"/>
    <col min="4609" max="4609" width="8.125" style="31" customWidth="1"/>
    <col min="4610" max="4610" width="34.125" style="31" customWidth="1"/>
    <col min="4611" max="4611" width="8.375" style="31" customWidth="1"/>
    <col min="4612" max="4612" width="7.75" style="31" customWidth="1"/>
    <col min="4613" max="4613" width="11.375" style="31" customWidth="1"/>
    <col min="4614" max="4614" width="11.25" style="31" customWidth="1"/>
    <col min="4615" max="4864" width="8.25" style="31"/>
    <col min="4865" max="4865" width="8.125" style="31" customWidth="1"/>
    <col min="4866" max="4866" width="34.125" style="31" customWidth="1"/>
    <col min="4867" max="4867" width="8.375" style="31" customWidth="1"/>
    <col min="4868" max="4868" width="7.75" style="31" customWidth="1"/>
    <col min="4869" max="4869" width="11.375" style="31" customWidth="1"/>
    <col min="4870" max="4870" width="11.25" style="31" customWidth="1"/>
    <col min="4871" max="5120" width="8.25" style="31"/>
    <col min="5121" max="5121" width="8.125" style="31" customWidth="1"/>
    <col min="5122" max="5122" width="34.125" style="31" customWidth="1"/>
    <col min="5123" max="5123" width="8.375" style="31" customWidth="1"/>
    <col min="5124" max="5124" width="7.75" style="31" customWidth="1"/>
    <col min="5125" max="5125" width="11.375" style="31" customWidth="1"/>
    <col min="5126" max="5126" width="11.25" style="31" customWidth="1"/>
    <col min="5127" max="5376" width="8.25" style="31"/>
    <col min="5377" max="5377" width="8.125" style="31" customWidth="1"/>
    <col min="5378" max="5378" width="34.125" style="31" customWidth="1"/>
    <col min="5379" max="5379" width="8.375" style="31" customWidth="1"/>
    <col min="5380" max="5380" width="7.75" style="31" customWidth="1"/>
    <col min="5381" max="5381" width="11.375" style="31" customWidth="1"/>
    <col min="5382" max="5382" width="11.25" style="31" customWidth="1"/>
    <col min="5383" max="5632" width="8.25" style="31"/>
    <col min="5633" max="5633" width="8.125" style="31" customWidth="1"/>
    <col min="5634" max="5634" width="34.125" style="31" customWidth="1"/>
    <col min="5635" max="5635" width="8.375" style="31" customWidth="1"/>
    <col min="5636" max="5636" width="7.75" style="31" customWidth="1"/>
    <col min="5637" max="5637" width="11.375" style="31" customWidth="1"/>
    <col min="5638" max="5638" width="11.25" style="31" customWidth="1"/>
    <col min="5639" max="5888" width="8.25" style="31"/>
    <col min="5889" max="5889" width="8.125" style="31" customWidth="1"/>
    <col min="5890" max="5890" width="34.125" style="31" customWidth="1"/>
    <col min="5891" max="5891" width="8.375" style="31" customWidth="1"/>
    <col min="5892" max="5892" width="7.75" style="31" customWidth="1"/>
    <col min="5893" max="5893" width="11.375" style="31" customWidth="1"/>
    <col min="5894" max="5894" width="11.25" style="31" customWidth="1"/>
    <col min="5895" max="6144" width="8.25" style="31"/>
    <col min="6145" max="6145" width="8.125" style="31" customWidth="1"/>
    <col min="6146" max="6146" width="34.125" style="31" customWidth="1"/>
    <col min="6147" max="6147" width="8.375" style="31" customWidth="1"/>
    <col min="6148" max="6148" width="7.75" style="31" customWidth="1"/>
    <col min="6149" max="6149" width="11.375" style="31" customWidth="1"/>
    <col min="6150" max="6150" width="11.25" style="31" customWidth="1"/>
    <col min="6151" max="6400" width="8.25" style="31"/>
    <col min="6401" max="6401" width="8.125" style="31" customWidth="1"/>
    <col min="6402" max="6402" width="34.125" style="31" customWidth="1"/>
    <col min="6403" max="6403" width="8.375" style="31" customWidth="1"/>
    <col min="6404" max="6404" width="7.75" style="31" customWidth="1"/>
    <col min="6405" max="6405" width="11.375" style="31" customWidth="1"/>
    <col min="6406" max="6406" width="11.25" style="31" customWidth="1"/>
    <col min="6407" max="6656" width="8.25" style="31"/>
    <col min="6657" max="6657" width="8.125" style="31" customWidth="1"/>
    <col min="6658" max="6658" width="34.125" style="31" customWidth="1"/>
    <col min="6659" max="6659" width="8.375" style="31" customWidth="1"/>
    <col min="6660" max="6660" width="7.75" style="31" customWidth="1"/>
    <col min="6661" max="6661" width="11.375" style="31" customWidth="1"/>
    <col min="6662" max="6662" width="11.25" style="31" customWidth="1"/>
    <col min="6663" max="6912" width="8.25" style="31"/>
    <col min="6913" max="6913" width="8.125" style="31" customWidth="1"/>
    <col min="6914" max="6914" width="34.125" style="31" customWidth="1"/>
    <col min="6915" max="6915" width="8.375" style="31" customWidth="1"/>
    <col min="6916" max="6916" width="7.75" style="31" customWidth="1"/>
    <col min="6917" max="6917" width="11.375" style="31" customWidth="1"/>
    <col min="6918" max="6918" width="11.25" style="31" customWidth="1"/>
    <col min="6919" max="7168" width="8.25" style="31"/>
    <col min="7169" max="7169" width="8.125" style="31" customWidth="1"/>
    <col min="7170" max="7170" width="34.125" style="31" customWidth="1"/>
    <col min="7171" max="7171" width="8.375" style="31" customWidth="1"/>
    <col min="7172" max="7172" width="7.75" style="31" customWidth="1"/>
    <col min="7173" max="7173" width="11.375" style="31" customWidth="1"/>
    <col min="7174" max="7174" width="11.25" style="31" customWidth="1"/>
    <col min="7175" max="7424" width="8.25" style="31"/>
    <col min="7425" max="7425" width="8.125" style="31" customWidth="1"/>
    <col min="7426" max="7426" width="34.125" style="31" customWidth="1"/>
    <col min="7427" max="7427" width="8.375" style="31" customWidth="1"/>
    <col min="7428" max="7428" width="7.75" style="31" customWidth="1"/>
    <col min="7429" max="7429" width="11.375" style="31" customWidth="1"/>
    <col min="7430" max="7430" width="11.25" style="31" customWidth="1"/>
    <col min="7431" max="7680" width="8.25" style="31"/>
    <col min="7681" max="7681" width="8.125" style="31" customWidth="1"/>
    <col min="7682" max="7682" width="34.125" style="31" customWidth="1"/>
    <col min="7683" max="7683" width="8.375" style="31" customWidth="1"/>
    <col min="7684" max="7684" width="7.75" style="31" customWidth="1"/>
    <col min="7685" max="7685" width="11.375" style="31" customWidth="1"/>
    <col min="7686" max="7686" width="11.25" style="31" customWidth="1"/>
    <col min="7687" max="7936" width="8.25" style="31"/>
    <col min="7937" max="7937" width="8.125" style="31" customWidth="1"/>
    <col min="7938" max="7938" width="34.125" style="31" customWidth="1"/>
    <col min="7939" max="7939" width="8.375" style="31" customWidth="1"/>
    <col min="7940" max="7940" width="7.75" style="31" customWidth="1"/>
    <col min="7941" max="7941" width="11.375" style="31" customWidth="1"/>
    <col min="7942" max="7942" width="11.25" style="31" customWidth="1"/>
    <col min="7943" max="8192" width="8.25" style="31"/>
    <col min="8193" max="8193" width="8.125" style="31" customWidth="1"/>
    <col min="8194" max="8194" width="34.125" style="31" customWidth="1"/>
    <col min="8195" max="8195" width="8.375" style="31" customWidth="1"/>
    <col min="8196" max="8196" width="7.75" style="31" customWidth="1"/>
    <col min="8197" max="8197" width="11.375" style="31" customWidth="1"/>
    <col min="8198" max="8198" width="11.25" style="31" customWidth="1"/>
    <col min="8199" max="8448" width="8.25" style="31"/>
    <col min="8449" max="8449" width="8.125" style="31" customWidth="1"/>
    <col min="8450" max="8450" width="34.125" style="31" customWidth="1"/>
    <col min="8451" max="8451" width="8.375" style="31" customWidth="1"/>
    <col min="8452" max="8452" width="7.75" style="31" customWidth="1"/>
    <col min="8453" max="8453" width="11.375" style="31" customWidth="1"/>
    <col min="8454" max="8454" width="11.25" style="31" customWidth="1"/>
    <col min="8455" max="8704" width="8.25" style="31"/>
    <col min="8705" max="8705" width="8.125" style="31" customWidth="1"/>
    <col min="8706" max="8706" width="34.125" style="31" customWidth="1"/>
    <col min="8707" max="8707" width="8.375" style="31" customWidth="1"/>
    <col min="8708" max="8708" width="7.75" style="31" customWidth="1"/>
    <col min="8709" max="8709" width="11.375" style="31" customWidth="1"/>
    <col min="8710" max="8710" width="11.25" style="31" customWidth="1"/>
    <col min="8711" max="8960" width="8.25" style="31"/>
    <col min="8961" max="8961" width="8.125" style="31" customWidth="1"/>
    <col min="8962" max="8962" width="34.125" style="31" customWidth="1"/>
    <col min="8963" max="8963" width="8.375" style="31" customWidth="1"/>
    <col min="8964" max="8964" width="7.75" style="31" customWidth="1"/>
    <col min="8965" max="8965" width="11.375" style="31" customWidth="1"/>
    <col min="8966" max="8966" width="11.25" style="31" customWidth="1"/>
    <col min="8967" max="9216" width="8.25" style="31"/>
    <col min="9217" max="9217" width="8.125" style="31" customWidth="1"/>
    <col min="9218" max="9218" width="34.125" style="31" customWidth="1"/>
    <col min="9219" max="9219" width="8.375" style="31" customWidth="1"/>
    <col min="9220" max="9220" width="7.75" style="31" customWidth="1"/>
    <col min="9221" max="9221" width="11.375" style="31" customWidth="1"/>
    <col min="9222" max="9222" width="11.25" style="31" customWidth="1"/>
    <col min="9223" max="9472" width="8.25" style="31"/>
    <col min="9473" max="9473" width="8.125" style="31" customWidth="1"/>
    <col min="9474" max="9474" width="34.125" style="31" customWidth="1"/>
    <col min="9475" max="9475" width="8.375" style="31" customWidth="1"/>
    <col min="9476" max="9476" width="7.75" style="31" customWidth="1"/>
    <col min="9477" max="9477" width="11.375" style="31" customWidth="1"/>
    <col min="9478" max="9478" width="11.25" style="31" customWidth="1"/>
    <col min="9479" max="9728" width="8.25" style="31"/>
    <col min="9729" max="9729" width="8.125" style="31" customWidth="1"/>
    <col min="9730" max="9730" width="34.125" style="31" customWidth="1"/>
    <col min="9731" max="9731" width="8.375" style="31" customWidth="1"/>
    <col min="9732" max="9732" width="7.75" style="31" customWidth="1"/>
    <col min="9733" max="9733" width="11.375" style="31" customWidth="1"/>
    <col min="9734" max="9734" width="11.25" style="31" customWidth="1"/>
    <col min="9735" max="9984" width="8.25" style="31"/>
    <col min="9985" max="9985" width="8.125" style="31" customWidth="1"/>
    <col min="9986" max="9986" width="34.125" style="31" customWidth="1"/>
    <col min="9987" max="9987" width="8.375" style="31" customWidth="1"/>
    <col min="9988" max="9988" width="7.75" style="31" customWidth="1"/>
    <col min="9989" max="9989" width="11.375" style="31" customWidth="1"/>
    <col min="9990" max="9990" width="11.25" style="31" customWidth="1"/>
    <col min="9991" max="10240" width="8.25" style="31"/>
    <col min="10241" max="10241" width="8.125" style="31" customWidth="1"/>
    <col min="10242" max="10242" width="34.125" style="31" customWidth="1"/>
    <col min="10243" max="10243" width="8.375" style="31" customWidth="1"/>
    <col min="10244" max="10244" width="7.75" style="31" customWidth="1"/>
    <col min="10245" max="10245" width="11.375" style="31" customWidth="1"/>
    <col min="10246" max="10246" width="11.25" style="31" customWidth="1"/>
    <col min="10247" max="10496" width="8.25" style="31"/>
    <col min="10497" max="10497" width="8.125" style="31" customWidth="1"/>
    <col min="10498" max="10498" width="34.125" style="31" customWidth="1"/>
    <col min="10499" max="10499" width="8.375" style="31" customWidth="1"/>
    <col min="10500" max="10500" width="7.75" style="31" customWidth="1"/>
    <col min="10501" max="10501" width="11.375" style="31" customWidth="1"/>
    <col min="10502" max="10502" width="11.25" style="31" customWidth="1"/>
    <col min="10503" max="10752" width="8.25" style="31"/>
    <col min="10753" max="10753" width="8.125" style="31" customWidth="1"/>
    <col min="10754" max="10754" width="34.125" style="31" customWidth="1"/>
    <col min="10755" max="10755" width="8.375" style="31" customWidth="1"/>
    <col min="10756" max="10756" width="7.75" style="31" customWidth="1"/>
    <col min="10757" max="10757" width="11.375" style="31" customWidth="1"/>
    <col min="10758" max="10758" width="11.25" style="31" customWidth="1"/>
    <col min="10759" max="11008" width="8.25" style="31"/>
    <col min="11009" max="11009" width="8.125" style="31" customWidth="1"/>
    <col min="11010" max="11010" width="34.125" style="31" customWidth="1"/>
    <col min="11011" max="11011" width="8.375" style="31" customWidth="1"/>
    <col min="11012" max="11012" width="7.75" style="31" customWidth="1"/>
    <col min="11013" max="11013" width="11.375" style="31" customWidth="1"/>
    <col min="11014" max="11014" width="11.25" style="31" customWidth="1"/>
    <col min="11015" max="11264" width="8.25" style="31"/>
    <col min="11265" max="11265" width="8.125" style="31" customWidth="1"/>
    <col min="11266" max="11266" width="34.125" style="31" customWidth="1"/>
    <col min="11267" max="11267" width="8.375" style="31" customWidth="1"/>
    <col min="11268" max="11268" width="7.75" style="31" customWidth="1"/>
    <col min="11269" max="11269" width="11.375" style="31" customWidth="1"/>
    <col min="11270" max="11270" width="11.25" style="31" customWidth="1"/>
    <col min="11271" max="11520" width="8.25" style="31"/>
    <col min="11521" max="11521" width="8.125" style="31" customWidth="1"/>
    <col min="11522" max="11522" width="34.125" style="31" customWidth="1"/>
    <col min="11523" max="11523" width="8.375" style="31" customWidth="1"/>
    <col min="11524" max="11524" width="7.75" style="31" customWidth="1"/>
    <col min="11525" max="11525" width="11.375" style="31" customWidth="1"/>
    <col min="11526" max="11526" width="11.25" style="31" customWidth="1"/>
    <col min="11527" max="11776" width="8.25" style="31"/>
    <col min="11777" max="11777" width="8.125" style="31" customWidth="1"/>
    <col min="11778" max="11778" width="34.125" style="31" customWidth="1"/>
    <col min="11779" max="11779" width="8.375" style="31" customWidth="1"/>
    <col min="11780" max="11780" width="7.75" style="31" customWidth="1"/>
    <col min="11781" max="11781" width="11.375" style="31" customWidth="1"/>
    <col min="11782" max="11782" width="11.25" style="31" customWidth="1"/>
    <col min="11783" max="12032" width="8.25" style="31"/>
    <col min="12033" max="12033" width="8.125" style="31" customWidth="1"/>
    <col min="12034" max="12034" width="34.125" style="31" customWidth="1"/>
    <col min="12035" max="12035" width="8.375" style="31" customWidth="1"/>
    <col min="12036" max="12036" width="7.75" style="31" customWidth="1"/>
    <col min="12037" max="12037" width="11.375" style="31" customWidth="1"/>
    <col min="12038" max="12038" width="11.25" style="31" customWidth="1"/>
    <col min="12039" max="12288" width="8.25" style="31"/>
    <col min="12289" max="12289" width="8.125" style="31" customWidth="1"/>
    <col min="12290" max="12290" width="34.125" style="31" customWidth="1"/>
    <col min="12291" max="12291" width="8.375" style="31" customWidth="1"/>
    <col min="12292" max="12292" width="7.75" style="31" customWidth="1"/>
    <col min="12293" max="12293" width="11.375" style="31" customWidth="1"/>
    <col min="12294" max="12294" width="11.25" style="31" customWidth="1"/>
    <col min="12295" max="12544" width="8.25" style="31"/>
    <col min="12545" max="12545" width="8.125" style="31" customWidth="1"/>
    <col min="12546" max="12546" width="34.125" style="31" customWidth="1"/>
    <col min="12547" max="12547" width="8.375" style="31" customWidth="1"/>
    <col min="12548" max="12548" width="7.75" style="31" customWidth="1"/>
    <col min="12549" max="12549" width="11.375" style="31" customWidth="1"/>
    <col min="12550" max="12550" width="11.25" style="31" customWidth="1"/>
    <col min="12551" max="12800" width="8.25" style="31"/>
    <col min="12801" max="12801" width="8.125" style="31" customWidth="1"/>
    <col min="12802" max="12802" width="34.125" style="31" customWidth="1"/>
    <col min="12803" max="12803" width="8.375" style="31" customWidth="1"/>
    <col min="12804" max="12804" width="7.75" style="31" customWidth="1"/>
    <col min="12805" max="12805" width="11.375" style="31" customWidth="1"/>
    <col min="12806" max="12806" width="11.25" style="31" customWidth="1"/>
    <col min="12807" max="13056" width="8.25" style="31"/>
    <col min="13057" max="13057" width="8.125" style="31" customWidth="1"/>
    <col min="13058" max="13058" width="34.125" style="31" customWidth="1"/>
    <col min="13059" max="13059" width="8.375" style="31" customWidth="1"/>
    <col min="13060" max="13060" width="7.75" style="31" customWidth="1"/>
    <col min="13061" max="13061" width="11.375" style="31" customWidth="1"/>
    <col min="13062" max="13062" width="11.25" style="31" customWidth="1"/>
    <col min="13063" max="13312" width="8.25" style="31"/>
    <col min="13313" max="13313" width="8.125" style="31" customWidth="1"/>
    <col min="13314" max="13314" width="34.125" style="31" customWidth="1"/>
    <col min="13315" max="13315" width="8.375" style="31" customWidth="1"/>
    <col min="13316" max="13316" width="7.75" style="31" customWidth="1"/>
    <col min="13317" max="13317" width="11.375" style="31" customWidth="1"/>
    <col min="13318" max="13318" width="11.25" style="31" customWidth="1"/>
    <col min="13319" max="13568" width="8.25" style="31"/>
    <col min="13569" max="13569" width="8.125" style="31" customWidth="1"/>
    <col min="13570" max="13570" width="34.125" style="31" customWidth="1"/>
    <col min="13571" max="13571" width="8.375" style="31" customWidth="1"/>
    <col min="13572" max="13572" width="7.75" style="31" customWidth="1"/>
    <col min="13573" max="13573" width="11.375" style="31" customWidth="1"/>
    <col min="13574" max="13574" width="11.25" style="31" customWidth="1"/>
    <col min="13575" max="13824" width="8.25" style="31"/>
    <col min="13825" max="13825" width="8.125" style="31" customWidth="1"/>
    <col min="13826" max="13826" width="34.125" style="31" customWidth="1"/>
    <col min="13827" max="13827" width="8.375" style="31" customWidth="1"/>
    <col min="13828" max="13828" width="7.75" style="31" customWidth="1"/>
    <col min="13829" max="13829" width="11.375" style="31" customWidth="1"/>
    <col min="13830" max="13830" width="11.25" style="31" customWidth="1"/>
    <col min="13831" max="14080" width="8.25" style="31"/>
    <col min="14081" max="14081" width="8.125" style="31" customWidth="1"/>
    <col min="14082" max="14082" width="34.125" style="31" customWidth="1"/>
    <col min="14083" max="14083" width="8.375" style="31" customWidth="1"/>
    <col min="14084" max="14084" width="7.75" style="31" customWidth="1"/>
    <col min="14085" max="14085" width="11.375" style="31" customWidth="1"/>
    <col min="14086" max="14086" width="11.25" style="31" customWidth="1"/>
    <col min="14087" max="14336" width="8.25" style="31"/>
    <col min="14337" max="14337" width="8.125" style="31" customWidth="1"/>
    <col min="14338" max="14338" width="34.125" style="31" customWidth="1"/>
    <col min="14339" max="14339" width="8.375" style="31" customWidth="1"/>
    <col min="14340" max="14340" width="7.75" style="31" customWidth="1"/>
    <col min="14341" max="14341" width="11.375" style="31" customWidth="1"/>
    <col min="14342" max="14342" width="11.25" style="31" customWidth="1"/>
    <col min="14343" max="14592" width="8.25" style="31"/>
    <col min="14593" max="14593" width="8.125" style="31" customWidth="1"/>
    <col min="14594" max="14594" width="34.125" style="31" customWidth="1"/>
    <col min="14595" max="14595" width="8.375" style="31" customWidth="1"/>
    <col min="14596" max="14596" width="7.75" style="31" customWidth="1"/>
    <col min="14597" max="14597" width="11.375" style="31" customWidth="1"/>
    <col min="14598" max="14598" width="11.25" style="31" customWidth="1"/>
    <col min="14599" max="14848" width="8.25" style="31"/>
    <col min="14849" max="14849" width="8.125" style="31" customWidth="1"/>
    <col min="14850" max="14850" width="34.125" style="31" customWidth="1"/>
    <col min="14851" max="14851" width="8.375" style="31" customWidth="1"/>
    <col min="14852" max="14852" width="7.75" style="31" customWidth="1"/>
    <col min="14853" max="14853" width="11.375" style="31" customWidth="1"/>
    <col min="14854" max="14854" width="11.25" style="31" customWidth="1"/>
    <col min="14855" max="15104" width="8.25" style="31"/>
    <col min="15105" max="15105" width="8.125" style="31" customWidth="1"/>
    <col min="15106" max="15106" width="34.125" style="31" customWidth="1"/>
    <col min="15107" max="15107" width="8.375" style="31" customWidth="1"/>
    <col min="15108" max="15108" width="7.75" style="31" customWidth="1"/>
    <col min="15109" max="15109" width="11.375" style="31" customWidth="1"/>
    <col min="15110" max="15110" width="11.25" style="31" customWidth="1"/>
    <col min="15111" max="15360" width="8.25" style="31"/>
    <col min="15361" max="15361" width="8.125" style="31" customWidth="1"/>
    <col min="15362" max="15362" width="34.125" style="31" customWidth="1"/>
    <col min="15363" max="15363" width="8.375" style="31" customWidth="1"/>
    <col min="15364" max="15364" width="7.75" style="31" customWidth="1"/>
    <col min="15365" max="15365" width="11.375" style="31" customWidth="1"/>
    <col min="15366" max="15366" width="11.25" style="31" customWidth="1"/>
    <col min="15367" max="15616" width="8.25" style="31"/>
    <col min="15617" max="15617" width="8.125" style="31" customWidth="1"/>
    <col min="15618" max="15618" width="34.125" style="31" customWidth="1"/>
    <col min="15619" max="15619" width="8.375" style="31" customWidth="1"/>
    <col min="15620" max="15620" width="7.75" style="31" customWidth="1"/>
    <col min="15621" max="15621" width="11.375" style="31" customWidth="1"/>
    <col min="15622" max="15622" width="11.25" style="31" customWidth="1"/>
    <col min="15623" max="15872" width="8.25" style="31"/>
    <col min="15873" max="15873" width="8.125" style="31" customWidth="1"/>
    <col min="15874" max="15874" width="34.125" style="31" customWidth="1"/>
    <col min="15875" max="15875" width="8.375" style="31" customWidth="1"/>
    <col min="15876" max="15876" width="7.75" style="31" customWidth="1"/>
    <col min="15877" max="15877" width="11.375" style="31" customWidth="1"/>
    <col min="15878" max="15878" width="11.25" style="31" customWidth="1"/>
    <col min="15879" max="16128" width="8.25" style="31"/>
    <col min="16129" max="16129" width="8.125" style="31" customWidth="1"/>
    <col min="16130" max="16130" width="34.125" style="31" customWidth="1"/>
    <col min="16131" max="16131" width="8.375" style="31" customWidth="1"/>
    <col min="16132" max="16132" width="7.75" style="31" customWidth="1"/>
    <col min="16133" max="16133" width="11.375" style="31" customWidth="1"/>
    <col min="16134" max="16134" width="11.25" style="31" customWidth="1"/>
    <col min="16135" max="16384" width="8.25" style="31"/>
  </cols>
  <sheetData>
    <row r="1" spans="1:18" ht="19.5" x14ac:dyDescent="0.3">
      <c r="A1" s="288" t="s">
        <v>160</v>
      </c>
      <c r="B1" s="288"/>
      <c r="C1" s="288"/>
      <c r="D1" s="288"/>
      <c r="E1" s="288"/>
      <c r="F1" s="288"/>
      <c r="G1" s="288"/>
    </row>
    <row r="2" spans="1:18" ht="19.5" x14ac:dyDescent="0.3">
      <c r="A2" s="41" t="s">
        <v>185</v>
      </c>
      <c r="B2" s="164"/>
      <c r="C2" s="8"/>
      <c r="D2" s="28"/>
      <c r="E2" s="23"/>
      <c r="F2" s="23"/>
      <c r="G2" s="9"/>
    </row>
    <row r="3" spans="1:18" ht="19.5" x14ac:dyDescent="0.3">
      <c r="A3" s="37" t="s">
        <v>173</v>
      </c>
      <c r="B3" s="164"/>
      <c r="C3" s="8"/>
      <c r="D3" s="28"/>
      <c r="E3" s="23"/>
      <c r="F3" s="23"/>
      <c r="G3" s="9"/>
    </row>
    <row r="5" spans="1:18" s="34" customFormat="1" ht="21" x14ac:dyDescent="0.3">
      <c r="A5" s="68" t="s">
        <v>172</v>
      </c>
      <c r="B5" s="18" t="s">
        <v>1</v>
      </c>
      <c r="C5" s="257" t="s">
        <v>7</v>
      </c>
      <c r="D5" s="258"/>
      <c r="E5" s="52" t="s">
        <v>3</v>
      </c>
      <c r="F5" s="53" t="s">
        <v>175</v>
      </c>
      <c r="G5" s="262" t="s">
        <v>158</v>
      </c>
      <c r="H5" s="262"/>
      <c r="I5" s="262"/>
      <c r="J5" s="262"/>
      <c r="K5" s="262"/>
      <c r="L5" s="262"/>
      <c r="M5" s="262"/>
      <c r="N5" s="262"/>
      <c r="O5" s="262"/>
      <c r="P5" s="262"/>
      <c r="Q5" s="262" t="s">
        <v>159</v>
      </c>
      <c r="R5" s="262" t="s">
        <v>20</v>
      </c>
    </row>
    <row r="6" spans="1:18" s="34" customFormat="1" ht="112.5" x14ac:dyDescent="0.3">
      <c r="A6" s="69"/>
      <c r="B6" s="19"/>
      <c r="C6" s="20" t="s">
        <v>6</v>
      </c>
      <c r="D6" s="62" t="s">
        <v>7</v>
      </c>
      <c r="E6" s="54" t="s">
        <v>8</v>
      </c>
      <c r="F6" s="55" t="s">
        <v>8</v>
      </c>
      <c r="G6" s="263" t="s">
        <v>154</v>
      </c>
      <c r="H6" s="263" t="s">
        <v>163</v>
      </c>
      <c r="I6" s="263" t="s">
        <v>164</v>
      </c>
      <c r="J6" s="263" t="s">
        <v>165</v>
      </c>
      <c r="K6" s="263" t="s">
        <v>166</v>
      </c>
      <c r="L6" s="263" t="s">
        <v>167</v>
      </c>
      <c r="M6" s="263" t="s">
        <v>171</v>
      </c>
      <c r="N6" s="263" t="s">
        <v>168</v>
      </c>
      <c r="O6" s="263" t="s">
        <v>169</v>
      </c>
      <c r="P6" s="263" t="s">
        <v>170</v>
      </c>
      <c r="Q6" s="262"/>
      <c r="R6" s="262"/>
    </row>
    <row r="7" spans="1:18" s="34" customFormat="1" ht="21" x14ac:dyDescent="0.3">
      <c r="A7" s="294">
        <v>1</v>
      </c>
      <c r="B7" s="286" t="s">
        <v>72</v>
      </c>
      <c r="C7" s="281" t="s">
        <v>26</v>
      </c>
      <c r="D7" s="282">
        <v>2</v>
      </c>
      <c r="E7" s="283">
        <f>362500</f>
        <v>362500</v>
      </c>
      <c r="F7" s="283">
        <f t="shared" ref="F7" si="0">D7*E7</f>
        <v>725000</v>
      </c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89"/>
      <c r="R7" s="289"/>
    </row>
    <row r="8" spans="1:18" ht="21.75" customHeight="1" x14ac:dyDescent="0.3">
      <c r="A8" s="294">
        <v>2</v>
      </c>
      <c r="B8" s="280" t="s">
        <v>74</v>
      </c>
      <c r="C8" s="281" t="s">
        <v>13</v>
      </c>
      <c r="D8" s="282">
        <v>1</v>
      </c>
      <c r="E8" s="283">
        <v>1500000</v>
      </c>
      <c r="F8" s="283">
        <f>D8*E8</f>
        <v>1500000</v>
      </c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</row>
    <row r="9" spans="1:18" s="79" customFormat="1" ht="21" x14ac:dyDescent="0.3">
      <c r="A9" s="77"/>
      <c r="B9" s="80" t="s">
        <v>90</v>
      </c>
      <c r="C9" s="20"/>
      <c r="D9" s="77"/>
      <c r="E9" s="78"/>
      <c r="F9" s="78">
        <f>SUM(F7:F8)</f>
        <v>2225000</v>
      </c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</row>
    <row r="10" spans="1:18" ht="21" x14ac:dyDescent="0.3"/>
    <row r="12" spans="1:18" ht="21" x14ac:dyDescent="0.3">
      <c r="K12" s="125" t="s">
        <v>187</v>
      </c>
    </row>
    <row r="13" spans="1:18" ht="21" x14ac:dyDescent="0.3">
      <c r="K13" s="125" t="s">
        <v>188</v>
      </c>
    </row>
    <row r="14" spans="1:18" ht="21" x14ac:dyDescent="0.3">
      <c r="K14" s="125" t="s">
        <v>186</v>
      </c>
    </row>
  </sheetData>
  <mergeCells count="5">
    <mergeCell ref="A1:G1"/>
    <mergeCell ref="C5:D5"/>
    <mergeCell ref="G5:P5"/>
    <mergeCell ref="Q5:Q6"/>
    <mergeCell ref="R5:R6"/>
  </mergeCells>
  <pageMargins left="0.45" right="0.2" top="0.75" bottom="0.75" header="0.3" footer="0.3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FA50E-F995-416C-A01F-DF7324C6F6BC}">
  <dimension ref="A1:M15"/>
  <sheetViews>
    <sheetView workbookViewId="0">
      <selection activeCell="F13" sqref="F13:F15"/>
    </sheetView>
  </sheetViews>
  <sheetFormatPr defaultColWidth="8.75" defaultRowHeight="18.75" x14ac:dyDescent="0.55000000000000004"/>
  <cols>
    <col min="1" max="1" width="7.75" style="122" customWidth="1"/>
    <col min="2" max="2" width="37.375" style="94" customWidth="1"/>
    <col min="3" max="3" width="5.75" style="94" customWidth="1"/>
    <col min="4" max="4" width="5.125" style="94" customWidth="1"/>
    <col min="5" max="5" width="10.625" style="23" hidden="1" customWidth="1"/>
    <col min="6" max="6" width="9.875" style="23" bestFit="1" customWidth="1"/>
    <col min="7" max="7" width="10" style="123" customWidth="1"/>
    <col min="8" max="8" width="0" style="94" hidden="1" customWidth="1"/>
    <col min="9" max="16384" width="8.75" style="94"/>
  </cols>
  <sheetData>
    <row r="1" spans="1:13" s="45" customFormat="1" x14ac:dyDescent="0.55000000000000004">
      <c r="A1" s="288" t="s">
        <v>160</v>
      </c>
      <c r="B1" s="288"/>
      <c r="C1" s="288"/>
      <c r="D1" s="288"/>
      <c r="E1" s="288"/>
      <c r="F1" s="288"/>
      <c r="G1" s="288"/>
    </row>
    <row r="2" spans="1:13" s="167" customFormat="1" x14ac:dyDescent="0.55000000000000004">
      <c r="A2" s="41" t="s">
        <v>184</v>
      </c>
      <c r="B2" s="164"/>
      <c r="C2" s="8"/>
      <c r="D2" s="28"/>
      <c r="E2" s="23"/>
      <c r="F2" s="23"/>
      <c r="G2" s="9"/>
    </row>
    <row r="3" spans="1:13" s="45" customFormat="1" x14ac:dyDescent="0.55000000000000004">
      <c r="A3" s="37" t="s">
        <v>180</v>
      </c>
      <c r="B3" s="164"/>
      <c r="C3" s="8"/>
      <c r="D3" s="28"/>
      <c r="E3" s="23"/>
      <c r="F3" s="23"/>
      <c r="G3" s="9"/>
    </row>
    <row r="4" spans="1:13" s="45" customFormat="1" x14ac:dyDescent="0.55000000000000004">
      <c r="A4" s="41"/>
      <c r="B4" s="164"/>
      <c r="C4" s="8"/>
      <c r="D4" s="8"/>
      <c r="E4" s="23"/>
      <c r="F4" s="85"/>
      <c r="G4" s="83"/>
    </row>
    <row r="5" spans="1:13" s="8" customFormat="1" ht="18.75" customHeight="1" x14ac:dyDescent="0.55000000000000004">
      <c r="A5" s="42" t="s">
        <v>172</v>
      </c>
      <c r="B5" s="11" t="s">
        <v>1</v>
      </c>
      <c r="C5" s="249" t="s">
        <v>7</v>
      </c>
      <c r="D5" s="249"/>
      <c r="E5" s="24" t="s">
        <v>3</v>
      </c>
      <c r="F5" s="24" t="s">
        <v>175</v>
      </c>
      <c r="G5" s="262" t="s">
        <v>158</v>
      </c>
      <c r="H5" s="262"/>
      <c r="I5" s="260"/>
      <c r="J5" s="260"/>
      <c r="K5" s="260"/>
      <c r="L5" s="262" t="s">
        <v>159</v>
      </c>
      <c r="M5" s="262" t="s">
        <v>20</v>
      </c>
    </row>
    <row r="6" spans="1:13" s="8" customFormat="1" ht="37.5" x14ac:dyDescent="0.55000000000000004">
      <c r="A6" s="43"/>
      <c r="B6" s="30"/>
      <c r="C6" s="247" t="s">
        <v>6</v>
      </c>
      <c r="D6" s="247" t="s">
        <v>7</v>
      </c>
      <c r="E6" s="25" t="s">
        <v>8</v>
      </c>
      <c r="F6" s="25" t="s">
        <v>8</v>
      </c>
      <c r="G6" s="263" t="s">
        <v>154</v>
      </c>
      <c r="H6" s="264"/>
      <c r="I6" s="263" t="s">
        <v>155</v>
      </c>
      <c r="J6" s="263" t="s">
        <v>156</v>
      </c>
      <c r="K6" s="263" t="s">
        <v>157</v>
      </c>
      <c r="L6" s="262"/>
      <c r="M6" s="262"/>
    </row>
    <row r="7" spans="1:13" s="145" customFormat="1" ht="37.5" x14ac:dyDescent="0.55000000000000004">
      <c r="A7" s="316">
        <v>1</v>
      </c>
      <c r="B7" s="280" t="s">
        <v>9</v>
      </c>
      <c r="C7" s="324" t="s">
        <v>10</v>
      </c>
      <c r="D7" s="324">
        <v>15</v>
      </c>
      <c r="E7" s="325">
        <v>30300</v>
      </c>
      <c r="F7" s="325">
        <f t="shared" ref="F7:F9" si="0">D7*E7</f>
        <v>454500</v>
      </c>
      <c r="G7" s="344"/>
      <c r="H7" s="327"/>
      <c r="I7" s="328"/>
      <c r="J7" s="287"/>
      <c r="K7" s="315"/>
      <c r="L7" s="315"/>
      <c r="M7" s="315"/>
    </row>
    <row r="8" spans="1:13" s="145" customFormat="1" x14ac:dyDescent="0.55000000000000004">
      <c r="A8" s="316">
        <v>2</v>
      </c>
      <c r="B8" s="323" t="s">
        <v>15</v>
      </c>
      <c r="C8" s="324" t="s">
        <v>13</v>
      </c>
      <c r="D8" s="324">
        <v>1</v>
      </c>
      <c r="E8" s="320">
        <v>379000</v>
      </c>
      <c r="F8" s="319">
        <f t="shared" si="0"/>
        <v>379000</v>
      </c>
      <c r="G8" s="344"/>
      <c r="H8" s="287"/>
      <c r="I8" s="287"/>
      <c r="J8" s="315"/>
      <c r="K8" s="315"/>
      <c r="L8" s="315"/>
      <c r="M8" s="315"/>
    </row>
    <row r="9" spans="1:13" s="145" customFormat="1" x14ac:dyDescent="0.55000000000000004">
      <c r="A9" s="316">
        <v>3</v>
      </c>
      <c r="B9" s="323" t="s">
        <v>12</v>
      </c>
      <c r="C9" s="324" t="s">
        <v>13</v>
      </c>
      <c r="D9" s="324">
        <v>1</v>
      </c>
      <c r="E9" s="320">
        <v>499400</v>
      </c>
      <c r="F9" s="319">
        <f t="shared" si="0"/>
        <v>499400</v>
      </c>
      <c r="G9" s="344"/>
      <c r="H9" s="287"/>
      <c r="I9" s="287"/>
      <c r="J9" s="315"/>
      <c r="K9" s="315"/>
      <c r="L9" s="315"/>
      <c r="M9" s="315"/>
    </row>
    <row r="10" spans="1:13" s="189" customFormat="1" x14ac:dyDescent="0.55000000000000004">
      <c r="A10" s="335" t="s">
        <v>51</v>
      </c>
      <c r="B10" s="335"/>
      <c r="C10" s="335"/>
      <c r="D10" s="335"/>
      <c r="E10" s="335"/>
      <c r="F10" s="186">
        <f>SUM(F7:F9)</f>
        <v>1332900</v>
      </c>
      <c r="G10" s="187"/>
      <c r="H10" s="270"/>
      <c r="I10" s="270"/>
      <c r="J10" s="270"/>
      <c r="K10" s="271"/>
      <c r="L10" s="271"/>
      <c r="M10" s="271"/>
    </row>
    <row r="13" spans="1:13" ht="21" x14ac:dyDescent="0.55000000000000004">
      <c r="F13" s="125" t="s">
        <v>187</v>
      </c>
    </row>
    <row r="14" spans="1:13" ht="21" x14ac:dyDescent="0.55000000000000004">
      <c r="F14" s="125" t="s">
        <v>188</v>
      </c>
    </row>
    <row r="15" spans="1:13" ht="21" x14ac:dyDescent="0.55000000000000004">
      <c r="F15" s="125" t="s">
        <v>186</v>
      </c>
    </row>
  </sheetData>
  <mergeCells count="6">
    <mergeCell ref="A10:E10"/>
    <mergeCell ref="G5:K5"/>
    <mergeCell ref="L5:L6"/>
    <mergeCell ref="M5:M6"/>
    <mergeCell ref="C5:D5"/>
    <mergeCell ref="A1:G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EF252-D15B-464E-9C8F-4A5DB9AEF5C1}">
  <dimension ref="A1:R15"/>
  <sheetViews>
    <sheetView topLeftCell="B7" workbookViewId="0">
      <selection activeCell="N18" sqref="N18"/>
    </sheetView>
  </sheetViews>
  <sheetFormatPr defaultColWidth="8.25" defaultRowHeight="21" x14ac:dyDescent="0.3"/>
  <cols>
    <col min="1" max="1" width="7.25" style="61" customWidth="1"/>
    <col min="2" max="2" width="39.5" style="17" customWidth="1"/>
    <col min="3" max="3" width="6.25" style="16" customWidth="1"/>
    <col min="4" max="4" width="5.625" style="61" customWidth="1"/>
    <col min="5" max="5" width="12.5" style="51" hidden="1" customWidth="1"/>
    <col min="6" max="6" width="10.5" style="51" customWidth="1"/>
    <col min="7" max="7" width="9.875" style="31" bestFit="1" customWidth="1"/>
    <col min="8" max="8" width="9.375" style="31" customWidth="1"/>
    <col min="9" max="256" width="8.25" style="31"/>
    <col min="257" max="257" width="8.125" style="31" customWidth="1"/>
    <col min="258" max="258" width="34.125" style="31" customWidth="1"/>
    <col min="259" max="259" width="8.375" style="31" customWidth="1"/>
    <col min="260" max="260" width="7.75" style="31" customWidth="1"/>
    <col min="261" max="261" width="11.375" style="31" customWidth="1"/>
    <col min="262" max="262" width="11.25" style="31" customWidth="1"/>
    <col min="263" max="512" width="8.25" style="31"/>
    <col min="513" max="513" width="8.125" style="31" customWidth="1"/>
    <col min="514" max="514" width="34.125" style="31" customWidth="1"/>
    <col min="515" max="515" width="8.375" style="31" customWidth="1"/>
    <col min="516" max="516" width="7.75" style="31" customWidth="1"/>
    <col min="517" max="517" width="11.375" style="31" customWidth="1"/>
    <col min="518" max="518" width="11.25" style="31" customWidth="1"/>
    <col min="519" max="768" width="8.25" style="31"/>
    <col min="769" max="769" width="8.125" style="31" customWidth="1"/>
    <col min="770" max="770" width="34.125" style="31" customWidth="1"/>
    <col min="771" max="771" width="8.375" style="31" customWidth="1"/>
    <col min="772" max="772" width="7.75" style="31" customWidth="1"/>
    <col min="773" max="773" width="11.375" style="31" customWidth="1"/>
    <col min="774" max="774" width="11.25" style="31" customWidth="1"/>
    <col min="775" max="1024" width="8.25" style="31"/>
    <col min="1025" max="1025" width="8.125" style="31" customWidth="1"/>
    <col min="1026" max="1026" width="34.125" style="31" customWidth="1"/>
    <col min="1027" max="1027" width="8.375" style="31" customWidth="1"/>
    <col min="1028" max="1028" width="7.75" style="31" customWidth="1"/>
    <col min="1029" max="1029" width="11.375" style="31" customWidth="1"/>
    <col min="1030" max="1030" width="11.25" style="31" customWidth="1"/>
    <col min="1031" max="1280" width="8.25" style="31"/>
    <col min="1281" max="1281" width="8.125" style="31" customWidth="1"/>
    <col min="1282" max="1282" width="34.125" style="31" customWidth="1"/>
    <col min="1283" max="1283" width="8.375" style="31" customWidth="1"/>
    <col min="1284" max="1284" width="7.75" style="31" customWidth="1"/>
    <col min="1285" max="1285" width="11.375" style="31" customWidth="1"/>
    <col min="1286" max="1286" width="11.25" style="31" customWidth="1"/>
    <col min="1287" max="1536" width="8.25" style="31"/>
    <col min="1537" max="1537" width="8.125" style="31" customWidth="1"/>
    <col min="1538" max="1538" width="34.125" style="31" customWidth="1"/>
    <col min="1539" max="1539" width="8.375" style="31" customWidth="1"/>
    <col min="1540" max="1540" width="7.75" style="31" customWidth="1"/>
    <col min="1541" max="1541" width="11.375" style="31" customWidth="1"/>
    <col min="1542" max="1542" width="11.25" style="31" customWidth="1"/>
    <col min="1543" max="1792" width="8.25" style="31"/>
    <col min="1793" max="1793" width="8.125" style="31" customWidth="1"/>
    <col min="1794" max="1794" width="34.125" style="31" customWidth="1"/>
    <col min="1795" max="1795" width="8.375" style="31" customWidth="1"/>
    <col min="1796" max="1796" width="7.75" style="31" customWidth="1"/>
    <col min="1797" max="1797" width="11.375" style="31" customWidth="1"/>
    <col min="1798" max="1798" width="11.25" style="31" customWidth="1"/>
    <col min="1799" max="2048" width="8.25" style="31"/>
    <col min="2049" max="2049" width="8.125" style="31" customWidth="1"/>
    <col min="2050" max="2050" width="34.125" style="31" customWidth="1"/>
    <col min="2051" max="2051" width="8.375" style="31" customWidth="1"/>
    <col min="2052" max="2052" width="7.75" style="31" customWidth="1"/>
    <col min="2053" max="2053" width="11.375" style="31" customWidth="1"/>
    <col min="2054" max="2054" width="11.25" style="31" customWidth="1"/>
    <col min="2055" max="2304" width="8.25" style="31"/>
    <col min="2305" max="2305" width="8.125" style="31" customWidth="1"/>
    <col min="2306" max="2306" width="34.125" style="31" customWidth="1"/>
    <col min="2307" max="2307" width="8.375" style="31" customWidth="1"/>
    <col min="2308" max="2308" width="7.75" style="31" customWidth="1"/>
    <col min="2309" max="2309" width="11.375" style="31" customWidth="1"/>
    <col min="2310" max="2310" width="11.25" style="31" customWidth="1"/>
    <col min="2311" max="2560" width="8.25" style="31"/>
    <col min="2561" max="2561" width="8.125" style="31" customWidth="1"/>
    <col min="2562" max="2562" width="34.125" style="31" customWidth="1"/>
    <col min="2563" max="2563" width="8.375" style="31" customWidth="1"/>
    <col min="2564" max="2564" width="7.75" style="31" customWidth="1"/>
    <col min="2565" max="2565" width="11.375" style="31" customWidth="1"/>
    <col min="2566" max="2566" width="11.25" style="31" customWidth="1"/>
    <col min="2567" max="2816" width="8.25" style="31"/>
    <col min="2817" max="2817" width="8.125" style="31" customWidth="1"/>
    <col min="2818" max="2818" width="34.125" style="31" customWidth="1"/>
    <col min="2819" max="2819" width="8.375" style="31" customWidth="1"/>
    <col min="2820" max="2820" width="7.75" style="31" customWidth="1"/>
    <col min="2821" max="2821" width="11.375" style="31" customWidth="1"/>
    <col min="2822" max="2822" width="11.25" style="31" customWidth="1"/>
    <col min="2823" max="3072" width="8.25" style="31"/>
    <col min="3073" max="3073" width="8.125" style="31" customWidth="1"/>
    <col min="3074" max="3074" width="34.125" style="31" customWidth="1"/>
    <col min="3075" max="3075" width="8.375" style="31" customWidth="1"/>
    <col min="3076" max="3076" width="7.75" style="31" customWidth="1"/>
    <col min="3077" max="3077" width="11.375" style="31" customWidth="1"/>
    <col min="3078" max="3078" width="11.25" style="31" customWidth="1"/>
    <col min="3079" max="3328" width="8.25" style="31"/>
    <col min="3329" max="3329" width="8.125" style="31" customWidth="1"/>
    <col min="3330" max="3330" width="34.125" style="31" customWidth="1"/>
    <col min="3331" max="3331" width="8.375" style="31" customWidth="1"/>
    <col min="3332" max="3332" width="7.75" style="31" customWidth="1"/>
    <col min="3333" max="3333" width="11.375" style="31" customWidth="1"/>
    <col min="3334" max="3334" width="11.25" style="31" customWidth="1"/>
    <col min="3335" max="3584" width="8.25" style="31"/>
    <col min="3585" max="3585" width="8.125" style="31" customWidth="1"/>
    <col min="3586" max="3586" width="34.125" style="31" customWidth="1"/>
    <col min="3587" max="3587" width="8.375" style="31" customWidth="1"/>
    <col min="3588" max="3588" width="7.75" style="31" customWidth="1"/>
    <col min="3589" max="3589" width="11.375" style="31" customWidth="1"/>
    <col min="3590" max="3590" width="11.25" style="31" customWidth="1"/>
    <col min="3591" max="3840" width="8.25" style="31"/>
    <col min="3841" max="3841" width="8.125" style="31" customWidth="1"/>
    <col min="3842" max="3842" width="34.125" style="31" customWidth="1"/>
    <col min="3843" max="3843" width="8.375" style="31" customWidth="1"/>
    <col min="3844" max="3844" width="7.75" style="31" customWidth="1"/>
    <col min="3845" max="3845" width="11.375" style="31" customWidth="1"/>
    <col min="3846" max="3846" width="11.25" style="31" customWidth="1"/>
    <col min="3847" max="4096" width="8.25" style="31"/>
    <col min="4097" max="4097" width="8.125" style="31" customWidth="1"/>
    <col min="4098" max="4098" width="34.125" style="31" customWidth="1"/>
    <col min="4099" max="4099" width="8.375" style="31" customWidth="1"/>
    <col min="4100" max="4100" width="7.75" style="31" customWidth="1"/>
    <col min="4101" max="4101" width="11.375" style="31" customWidth="1"/>
    <col min="4102" max="4102" width="11.25" style="31" customWidth="1"/>
    <col min="4103" max="4352" width="8.25" style="31"/>
    <col min="4353" max="4353" width="8.125" style="31" customWidth="1"/>
    <col min="4354" max="4354" width="34.125" style="31" customWidth="1"/>
    <col min="4355" max="4355" width="8.375" style="31" customWidth="1"/>
    <col min="4356" max="4356" width="7.75" style="31" customWidth="1"/>
    <col min="4357" max="4357" width="11.375" style="31" customWidth="1"/>
    <col min="4358" max="4358" width="11.25" style="31" customWidth="1"/>
    <col min="4359" max="4608" width="8.25" style="31"/>
    <col min="4609" max="4609" width="8.125" style="31" customWidth="1"/>
    <col min="4610" max="4610" width="34.125" style="31" customWidth="1"/>
    <col min="4611" max="4611" width="8.375" style="31" customWidth="1"/>
    <col min="4612" max="4612" width="7.75" style="31" customWidth="1"/>
    <col min="4613" max="4613" width="11.375" style="31" customWidth="1"/>
    <col min="4614" max="4614" width="11.25" style="31" customWidth="1"/>
    <col min="4615" max="4864" width="8.25" style="31"/>
    <col min="4865" max="4865" width="8.125" style="31" customWidth="1"/>
    <col min="4866" max="4866" width="34.125" style="31" customWidth="1"/>
    <col min="4867" max="4867" width="8.375" style="31" customWidth="1"/>
    <col min="4868" max="4868" width="7.75" style="31" customWidth="1"/>
    <col min="4869" max="4869" width="11.375" style="31" customWidth="1"/>
    <col min="4870" max="4870" width="11.25" style="31" customWidth="1"/>
    <col min="4871" max="5120" width="8.25" style="31"/>
    <col min="5121" max="5121" width="8.125" style="31" customWidth="1"/>
    <col min="5122" max="5122" width="34.125" style="31" customWidth="1"/>
    <col min="5123" max="5123" width="8.375" style="31" customWidth="1"/>
    <col min="5124" max="5124" width="7.75" style="31" customWidth="1"/>
    <col min="5125" max="5125" width="11.375" style="31" customWidth="1"/>
    <col min="5126" max="5126" width="11.25" style="31" customWidth="1"/>
    <col min="5127" max="5376" width="8.25" style="31"/>
    <col min="5377" max="5377" width="8.125" style="31" customWidth="1"/>
    <col min="5378" max="5378" width="34.125" style="31" customWidth="1"/>
    <col min="5379" max="5379" width="8.375" style="31" customWidth="1"/>
    <col min="5380" max="5380" width="7.75" style="31" customWidth="1"/>
    <col min="5381" max="5381" width="11.375" style="31" customWidth="1"/>
    <col min="5382" max="5382" width="11.25" style="31" customWidth="1"/>
    <col min="5383" max="5632" width="8.25" style="31"/>
    <col min="5633" max="5633" width="8.125" style="31" customWidth="1"/>
    <col min="5634" max="5634" width="34.125" style="31" customWidth="1"/>
    <col min="5635" max="5635" width="8.375" style="31" customWidth="1"/>
    <col min="5636" max="5636" width="7.75" style="31" customWidth="1"/>
    <col min="5637" max="5637" width="11.375" style="31" customWidth="1"/>
    <col min="5638" max="5638" width="11.25" style="31" customWidth="1"/>
    <col min="5639" max="5888" width="8.25" style="31"/>
    <col min="5889" max="5889" width="8.125" style="31" customWidth="1"/>
    <col min="5890" max="5890" width="34.125" style="31" customWidth="1"/>
    <col min="5891" max="5891" width="8.375" style="31" customWidth="1"/>
    <col min="5892" max="5892" width="7.75" style="31" customWidth="1"/>
    <col min="5893" max="5893" width="11.375" style="31" customWidth="1"/>
    <col min="5894" max="5894" width="11.25" style="31" customWidth="1"/>
    <col min="5895" max="6144" width="8.25" style="31"/>
    <col min="6145" max="6145" width="8.125" style="31" customWidth="1"/>
    <col min="6146" max="6146" width="34.125" style="31" customWidth="1"/>
    <col min="6147" max="6147" width="8.375" style="31" customWidth="1"/>
    <col min="6148" max="6148" width="7.75" style="31" customWidth="1"/>
    <col min="6149" max="6149" width="11.375" style="31" customWidth="1"/>
    <col min="6150" max="6150" width="11.25" style="31" customWidth="1"/>
    <col min="6151" max="6400" width="8.25" style="31"/>
    <col min="6401" max="6401" width="8.125" style="31" customWidth="1"/>
    <col min="6402" max="6402" width="34.125" style="31" customWidth="1"/>
    <col min="6403" max="6403" width="8.375" style="31" customWidth="1"/>
    <col min="6404" max="6404" width="7.75" style="31" customWidth="1"/>
    <col min="6405" max="6405" width="11.375" style="31" customWidth="1"/>
    <col min="6406" max="6406" width="11.25" style="31" customWidth="1"/>
    <col min="6407" max="6656" width="8.25" style="31"/>
    <col min="6657" max="6657" width="8.125" style="31" customWidth="1"/>
    <col min="6658" max="6658" width="34.125" style="31" customWidth="1"/>
    <col min="6659" max="6659" width="8.375" style="31" customWidth="1"/>
    <col min="6660" max="6660" width="7.75" style="31" customWidth="1"/>
    <col min="6661" max="6661" width="11.375" style="31" customWidth="1"/>
    <col min="6662" max="6662" width="11.25" style="31" customWidth="1"/>
    <col min="6663" max="6912" width="8.25" style="31"/>
    <col min="6913" max="6913" width="8.125" style="31" customWidth="1"/>
    <col min="6914" max="6914" width="34.125" style="31" customWidth="1"/>
    <col min="6915" max="6915" width="8.375" style="31" customWidth="1"/>
    <col min="6916" max="6916" width="7.75" style="31" customWidth="1"/>
    <col min="6917" max="6917" width="11.375" style="31" customWidth="1"/>
    <col min="6918" max="6918" width="11.25" style="31" customWidth="1"/>
    <col min="6919" max="7168" width="8.25" style="31"/>
    <col min="7169" max="7169" width="8.125" style="31" customWidth="1"/>
    <col min="7170" max="7170" width="34.125" style="31" customWidth="1"/>
    <col min="7171" max="7171" width="8.375" style="31" customWidth="1"/>
    <col min="7172" max="7172" width="7.75" style="31" customWidth="1"/>
    <col min="7173" max="7173" width="11.375" style="31" customWidth="1"/>
    <col min="7174" max="7174" width="11.25" style="31" customWidth="1"/>
    <col min="7175" max="7424" width="8.25" style="31"/>
    <col min="7425" max="7425" width="8.125" style="31" customWidth="1"/>
    <col min="7426" max="7426" width="34.125" style="31" customWidth="1"/>
    <col min="7427" max="7427" width="8.375" style="31" customWidth="1"/>
    <col min="7428" max="7428" width="7.75" style="31" customWidth="1"/>
    <col min="7429" max="7429" width="11.375" style="31" customWidth="1"/>
    <col min="7430" max="7430" width="11.25" style="31" customWidth="1"/>
    <col min="7431" max="7680" width="8.25" style="31"/>
    <col min="7681" max="7681" width="8.125" style="31" customWidth="1"/>
    <col min="7682" max="7682" width="34.125" style="31" customWidth="1"/>
    <col min="7683" max="7683" width="8.375" style="31" customWidth="1"/>
    <col min="7684" max="7684" width="7.75" style="31" customWidth="1"/>
    <col min="7685" max="7685" width="11.375" style="31" customWidth="1"/>
    <col min="7686" max="7686" width="11.25" style="31" customWidth="1"/>
    <col min="7687" max="7936" width="8.25" style="31"/>
    <col min="7937" max="7937" width="8.125" style="31" customWidth="1"/>
    <col min="7938" max="7938" width="34.125" style="31" customWidth="1"/>
    <col min="7939" max="7939" width="8.375" style="31" customWidth="1"/>
    <col min="7940" max="7940" width="7.75" style="31" customWidth="1"/>
    <col min="7941" max="7941" width="11.375" style="31" customWidth="1"/>
    <col min="7942" max="7942" width="11.25" style="31" customWidth="1"/>
    <col min="7943" max="8192" width="8.25" style="31"/>
    <col min="8193" max="8193" width="8.125" style="31" customWidth="1"/>
    <col min="8194" max="8194" width="34.125" style="31" customWidth="1"/>
    <col min="8195" max="8195" width="8.375" style="31" customWidth="1"/>
    <col min="8196" max="8196" width="7.75" style="31" customWidth="1"/>
    <col min="8197" max="8197" width="11.375" style="31" customWidth="1"/>
    <col min="8198" max="8198" width="11.25" style="31" customWidth="1"/>
    <col min="8199" max="8448" width="8.25" style="31"/>
    <col min="8449" max="8449" width="8.125" style="31" customWidth="1"/>
    <col min="8450" max="8450" width="34.125" style="31" customWidth="1"/>
    <col min="8451" max="8451" width="8.375" style="31" customWidth="1"/>
    <col min="8452" max="8452" width="7.75" style="31" customWidth="1"/>
    <col min="8453" max="8453" width="11.375" style="31" customWidth="1"/>
    <col min="8454" max="8454" width="11.25" style="31" customWidth="1"/>
    <col min="8455" max="8704" width="8.25" style="31"/>
    <col min="8705" max="8705" width="8.125" style="31" customWidth="1"/>
    <col min="8706" max="8706" width="34.125" style="31" customWidth="1"/>
    <col min="8707" max="8707" width="8.375" style="31" customWidth="1"/>
    <col min="8708" max="8708" width="7.75" style="31" customWidth="1"/>
    <col min="8709" max="8709" width="11.375" style="31" customWidth="1"/>
    <col min="8710" max="8710" width="11.25" style="31" customWidth="1"/>
    <col min="8711" max="8960" width="8.25" style="31"/>
    <col min="8961" max="8961" width="8.125" style="31" customWidth="1"/>
    <col min="8962" max="8962" width="34.125" style="31" customWidth="1"/>
    <col min="8963" max="8963" width="8.375" style="31" customWidth="1"/>
    <col min="8964" max="8964" width="7.75" style="31" customWidth="1"/>
    <col min="8965" max="8965" width="11.375" style="31" customWidth="1"/>
    <col min="8966" max="8966" width="11.25" style="31" customWidth="1"/>
    <col min="8967" max="9216" width="8.25" style="31"/>
    <col min="9217" max="9217" width="8.125" style="31" customWidth="1"/>
    <col min="9218" max="9218" width="34.125" style="31" customWidth="1"/>
    <col min="9219" max="9219" width="8.375" style="31" customWidth="1"/>
    <col min="9220" max="9220" width="7.75" style="31" customWidth="1"/>
    <col min="9221" max="9221" width="11.375" style="31" customWidth="1"/>
    <col min="9222" max="9222" width="11.25" style="31" customWidth="1"/>
    <col min="9223" max="9472" width="8.25" style="31"/>
    <col min="9473" max="9473" width="8.125" style="31" customWidth="1"/>
    <col min="9474" max="9474" width="34.125" style="31" customWidth="1"/>
    <col min="9475" max="9475" width="8.375" style="31" customWidth="1"/>
    <col min="9476" max="9476" width="7.75" style="31" customWidth="1"/>
    <col min="9477" max="9477" width="11.375" style="31" customWidth="1"/>
    <col min="9478" max="9478" width="11.25" style="31" customWidth="1"/>
    <col min="9479" max="9728" width="8.25" style="31"/>
    <col min="9729" max="9729" width="8.125" style="31" customWidth="1"/>
    <col min="9730" max="9730" width="34.125" style="31" customWidth="1"/>
    <col min="9731" max="9731" width="8.375" style="31" customWidth="1"/>
    <col min="9732" max="9732" width="7.75" style="31" customWidth="1"/>
    <col min="9733" max="9733" width="11.375" style="31" customWidth="1"/>
    <col min="9734" max="9734" width="11.25" style="31" customWidth="1"/>
    <col min="9735" max="9984" width="8.25" style="31"/>
    <col min="9985" max="9985" width="8.125" style="31" customWidth="1"/>
    <col min="9986" max="9986" width="34.125" style="31" customWidth="1"/>
    <col min="9987" max="9987" width="8.375" style="31" customWidth="1"/>
    <col min="9988" max="9988" width="7.75" style="31" customWidth="1"/>
    <col min="9989" max="9989" width="11.375" style="31" customWidth="1"/>
    <col min="9990" max="9990" width="11.25" style="31" customWidth="1"/>
    <col min="9991" max="10240" width="8.25" style="31"/>
    <col min="10241" max="10241" width="8.125" style="31" customWidth="1"/>
    <col min="10242" max="10242" width="34.125" style="31" customWidth="1"/>
    <col min="10243" max="10243" width="8.375" style="31" customWidth="1"/>
    <col min="10244" max="10244" width="7.75" style="31" customWidth="1"/>
    <col min="10245" max="10245" width="11.375" style="31" customWidth="1"/>
    <col min="10246" max="10246" width="11.25" style="31" customWidth="1"/>
    <col min="10247" max="10496" width="8.25" style="31"/>
    <col min="10497" max="10497" width="8.125" style="31" customWidth="1"/>
    <col min="10498" max="10498" width="34.125" style="31" customWidth="1"/>
    <col min="10499" max="10499" width="8.375" style="31" customWidth="1"/>
    <col min="10500" max="10500" width="7.75" style="31" customWidth="1"/>
    <col min="10501" max="10501" width="11.375" style="31" customWidth="1"/>
    <col min="10502" max="10502" width="11.25" style="31" customWidth="1"/>
    <col min="10503" max="10752" width="8.25" style="31"/>
    <col min="10753" max="10753" width="8.125" style="31" customWidth="1"/>
    <col min="10754" max="10754" width="34.125" style="31" customWidth="1"/>
    <col min="10755" max="10755" width="8.375" style="31" customWidth="1"/>
    <col min="10756" max="10756" width="7.75" style="31" customWidth="1"/>
    <col min="10757" max="10757" width="11.375" style="31" customWidth="1"/>
    <col min="10758" max="10758" width="11.25" style="31" customWidth="1"/>
    <col min="10759" max="11008" width="8.25" style="31"/>
    <col min="11009" max="11009" width="8.125" style="31" customWidth="1"/>
    <col min="11010" max="11010" width="34.125" style="31" customWidth="1"/>
    <col min="11011" max="11011" width="8.375" style="31" customWidth="1"/>
    <col min="11012" max="11012" width="7.75" style="31" customWidth="1"/>
    <col min="11013" max="11013" width="11.375" style="31" customWidth="1"/>
    <col min="11014" max="11014" width="11.25" style="31" customWidth="1"/>
    <col min="11015" max="11264" width="8.25" style="31"/>
    <col min="11265" max="11265" width="8.125" style="31" customWidth="1"/>
    <col min="11266" max="11266" width="34.125" style="31" customWidth="1"/>
    <col min="11267" max="11267" width="8.375" style="31" customWidth="1"/>
    <col min="11268" max="11268" width="7.75" style="31" customWidth="1"/>
    <col min="11269" max="11269" width="11.375" style="31" customWidth="1"/>
    <col min="11270" max="11270" width="11.25" style="31" customWidth="1"/>
    <col min="11271" max="11520" width="8.25" style="31"/>
    <col min="11521" max="11521" width="8.125" style="31" customWidth="1"/>
    <col min="11522" max="11522" width="34.125" style="31" customWidth="1"/>
    <col min="11523" max="11523" width="8.375" style="31" customWidth="1"/>
    <col min="11524" max="11524" width="7.75" style="31" customWidth="1"/>
    <col min="11525" max="11525" width="11.375" style="31" customWidth="1"/>
    <col min="11526" max="11526" width="11.25" style="31" customWidth="1"/>
    <col min="11527" max="11776" width="8.25" style="31"/>
    <col min="11777" max="11777" width="8.125" style="31" customWidth="1"/>
    <col min="11778" max="11778" width="34.125" style="31" customWidth="1"/>
    <col min="11779" max="11779" width="8.375" style="31" customWidth="1"/>
    <col min="11780" max="11780" width="7.75" style="31" customWidth="1"/>
    <col min="11781" max="11781" width="11.375" style="31" customWidth="1"/>
    <col min="11782" max="11782" width="11.25" style="31" customWidth="1"/>
    <col min="11783" max="12032" width="8.25" style="31"/>
    <col min="12033" max="12033" width="8.125" style="31" customWidth="1"/>
    <col min="12034" max="12034" width="34.125" style="31" customWidth="1"/>
    <col min="12035" max="12035" width="8.375" style="31" customWidth="1"/>
    <col min="12036" max="12036" width="7.75" style="31" customWidth="1"/>
    <col min="12037" max="12037" width="11.375" style="31" customWidth="1"/>
    <col min="12038" max="12038" width="11.25" style="31" customWidth="1"/>
    <col min="12039" max="12288" width="8.25" style="31"/>
    <col min="12289" max="12289" width="8.125" style="31" customWidth="1"/>
    <col min="12290" max="12290" width="34.125" style="31" customWidth="1"/>
    <col min="12291" max="12291" width="8.375" style="31" customWidth="1"/>
    <col min="12292" max="12292" width="7.75" style="31" customWidth="1"/>
    <col min="12293" max="12293" width="11.375" style="31" customWidth="1"/>
    <col min="12294" max="12294" width="11.25" style="31" customWidth="1"/>
    <col min="12295" max="12544" width="8.25" style="31"/>
    <col min="12545" max="12545" width="8.125" style="31" customWidth="1"/>
    <col min="12546" max="12546" width="34.125" style="31" customWidth="1"/>
    <col min="12547" max="12547" width="8.375" style="31" customWidth="1"/>
    <col min="12548" max="12548" width="7.75" style="31" customWidth="1"/>
    <col min="12549" max="12549" width="11.375" style="31" customWidth="1"/>
    <col min="12550" max="12550" width="11.25" style="31" customWidth="1"/>
    <col min="12551" max="12800" width="8.25" style="31"/>
    <col min="12801" max="12801" width="8.125" style="31" customWidth="1"/>
    <col min="12802" max="12802" width="34.125" style="31" customWidth="1"/>
    <col min="12803" max="12803" width="8.375" style="31" customWidth="1"/>
    <col min="12804" max="12804" width="7.75" style="31" customWidth="1"/>
    <col min="12805" max="12805" width="11.375" style="31" customWidth="1"/>
    <col min="12806" max="12806" width="11.25" style="31" customWidth="1"/>
    <col min="12807" max="13056" width="8.25" style="31"/>
    <col min="13057" max="13057" width="8.125" style="31" customWidth="1"/>
    <col min="13058" max="13058" width="34.125" style="31" customWidth="1"/>
    <col min="13059" max="13059" width="8.375" style="31" customWidth="1"/>
    <col min="13060" max="13060" width="7.75" style="31" customWidth="1"/>
    <col min="13061" max="13061" width="11.375" style="31" customWidth="1"/>
    <col min="13062" max="13062" width="11.25" style="31" customWidth="1"/>
    <col min="13063" max="13312" width="8.25" style="31"/>
    <col min="13313" max="13313" width="8.125" style="31" customWidth="1"/>
    <col min="13314" max="13314" width="34.125" style="31" customWidth="1"/>
    <col min="13315" max="13315" width="8.375" style="31" customWidth="1"/>
    <col min="13316" max="13316" width="7.75" style="31" customWidth="1"/>
    <col min="13317" max="13317" width="11.375" style="31" customWidth="1"/>
    <col min="13318" max="13318" width="11.25" style="31" customWidth="1"/>
    <col min="13319" max="13568" width="8.25" style="31"/>
    <col min="13569" max="13569" width="8.125" style="31" customWidth="1"/>
    <col min="13570" max="13570" width="34.125" style="31" customWidth="1"/>
    <col min="13571" max="13571" width="8.375" style="31" customWidth="1"/>
    <col min="13572" max="13572" width="7.75" style="31" customWidth="1"/>
    <col min="13573" max="13573" width="11.375" style="31" customWidth="1"/>
    <col min="13574" max="13574" width="11.25" style="31" customWidth="1"/>
    <col min="13575" max="13824" width="8.25" style="31"/>
    <col min="13825" max="13825" width="8.125" style="31" customWidth="1"/>
    <col min="13826" max="13826" width="34.125" style="31" customWidth="1"/>
    <col min="13827" max="13827" width="8.375" style="31" customWidth="1"/>
    <col min="13828" max="13828" width="7.75" style="31" customWidth="1"/>
    <col min="13829" max="13829" width="11.375" style="31" customWidth="1"/>
    <col min="13830" max="13830" width="11.25" style="31" customWidth="1"/>
    <col min="13831" max="14080" width="8.25" style="31"/>
    <col min="14081" max="14081" width="8.125" style="31" customWidth="1"/>
    <col min="14082" max="14082" width="34.125" style="31" customWidth="1"/>
    <col min="14083" max="14083" width="8.375" style="31" customWidth="1"/>
    <col min="14084" max="14084" width="7.75" style="31" customWidth="1"/>
    <col min="14085" max="14085" width="11.375" style="31" customWidth="1"/>
    <col min="14086" max="14086" width="11.25" style="31" customWidth="1"/>
    <col min="14087" max="14336" width="8.25" style="31"/>
    <col min="14337" max="14337" width="8.125" style="31" customWidth="1"/>
    <col min="14338" max="14338" width="34.125" style="31" customWidth="1"/>
    <col min="14339" max="14339" width="8.375" style="31" customWidth="1"/>
    <col min="14340" max="14340" width="7.75" style="31" customWidth="1"/>
    <col min="14341" max="14341" width="11.375" style="31" customWidth="1"/>
    <col min="14342" max="14342" width="11.25" style="31" customWidth="1"/>
    <col min="14343" max="14592" width="8.25" style="31"/>
    <col min="14593" max="14593" width="8.125" style="31" customWidth="1"/>
    <col min="14594" max="14594" width="34.125" style="31" customWidth="1"/>
    <col min="14595" max="14595" width="8.375" style="31" customWidth="1"/>
    <col min="14596" max="14596" width="7.75" style="31" customWidth="1"/>
    <col min="14597" max="14597" width="11.375" style="31" customWidth="1"/>
    <col min="14598" max="14598" width="11.25" style="31" customWidth="1"/>
    <col min="14599" max="14848" width="8.25" style="31"/>
    <col min="14849" max="14849" width="8.125" style="31" customWidth="1"/>
    <col min="14850" max="14850" width="34.125" style="31" customWidth="1"/>
    <col min="14851" max="14851" width="8.375" style="31" customWidth="1"/>
    <col min="14852" max="14852" width="7.75" style="31" customWidth="1"/>
    <col min="14853" max="14853" width="11.375" style="31" customWidth="1"/>
    <col min="14854" max="14854" width="11.25" style="31" customWidth="1"/>
    <col min="14855" max="15104" width="8.25" style="31"/>
    <col min="15105" max="15105" width="8.125" style="31" customWidth="1"/>
    <col min="15106" max="15106" width="34.125" style="31" customWidth="1"/>
    <col min="15107" max="15107" width="8.375" style="31" customWidth="1"/>
    <col min="15108" max="15108" width="7.75" style="31" customWidth="1"/>
    <col min="15109" max="15109" width="11.375" style="31" customWidth="1"/>
    <col min="15110" max="15110" width="11.25" style="31" customWidth="1"/>
    <col min="15111" max="15360" width="8.25" style="31"/>
    <col min="15361" max="15361" width="8.125" style="31" customWidth="1"/>
    <col min="15362" max="15362" width="34.125" style="31" customWidth="1"/>
    <col min="15363" max="15363" width="8.375" style="31" customWidth="1"/>
    <col min="15364" max="15364" width="7.75" style="31" customWidth="1"/>
    <col min="15365" max="15365" width="11.375" style="31" customWidth="1"/>
    <col min="15366" max="15366" width="11.25" style="31" customWidth="1"/>
    <col min="15367" max="15616" width="8.25" style="31"/>
    <col min="15617" max="15617" width="8.125" style="31" customWidth="1"/>
    <col min="15618" max="15618" width="34.125" style="31" customWidth="1"/>
    <col min="15619" max="15619" width="8.375" style="31" customWidth="1"/>
    <col min="15620" max="15620" width="7.75" style="31" customWidth="1"/>
    <col min="15621" max="15621" width="11.375" style="31" customWidth="1"/>
    <col min="15622" max="15622" width="11.25" style="31" customWidth="1"/>
    <col min="15623" max="15872" width="8.25" style="31"/>
    <col min="15873" max="15873" width="8.125" style="31" customWidth="1"/>
    <col min="15874" max="15874" width="34.125" style="31" customWidth="1"/>
    <col min="15875" max="15875" width="8.375" style="31" customWidth="1"/>
    <col min="15876" max="15876" width="7.75" style="31" customWidth="1"/>
    <col min="15877" max="15877" width="11.375" style="31" customWidth="1"/>
    <col min="15878" max="15878" width="11.25" style="31" customWidth="1"/>
    <col min="15879" max="16128" width="8.25" style="31"/>
    <col min="16129" max="16129" width="8.125" style="31" customWidth="1"/>
    <col min="16130" max="16130" width="34.125" style="31" customWidth="1"/>
    <col min="16131" max="16131" width="8.375" style="31" customWidth="1"/>
    <col min="16132" max="16132" width="7.75" style="31" customWidth="1"/>
    <col min="16133" max="16133" width="11.375" style="31" customWidth="1"/>
    <col min="16134" max="16134" width="11.25" style="31" customWidth="1"/>
    <col min="16135" max="16384" width="8.25" style="31"/>
  </cols>
  <sheetData>
    <row r="1" spans="1:18" ht="19.5" x14ac:dyDescent="0.3">
      <c r="A1" s="288" t="s">
        <v>160</v>
      </c>
      <c r="B1" s="288"/>
      <c r="C1" s="288"/>
      <c r="D1" s="288"/>
      <c r="E1" s="288"/>
      <c r="F1" s="288"/>
      <c r="G1" s="288"/>
    </row>
    <row r="2" spans="1:18" ht="19.5" x14ac:dyDescent="0.3">
      <c r="A2" s="41" t="s">
        <v>184</v>
      </c>
      <c r="B2" s="164"/>
      <c r="C2" s="8"/>
      <c r="D2" s="28"/>
      <c r="E2" s="23"/>
      <c r="F2" s="23"/>
      <c r="G2" s="9"/>
    </row>
    <row r="3" spans="1:18" ht="19.5" x14ac:dyDescent="0.3">
      <c r="A3" s="37" t="s">
        <v>173</v>
      </c>
      <c r="B3" s="164"/>
      <c r="C3" s="8"/>
      <c r="D3" s="28"/>
      <c r="E3" s="23"/>
      <c r="F3" s="23"/>
      <c r="G3" s="9"/>
    </row>
    <row r="5" spans="1:18" s="34" customFormat="1" x14ac:dyDescent="0.3">
      <c r="A5" s="68" t="s">
        <v>172</v>
      </c>
      <c r="B5" s="18" t="s">
        <v>1</v>
      </c>
      <c r="C5" s="257" t="s">
        <v>7</v>
      </c>
      <c r="D5" s="258"/>
      <c r="E5" s="52" t="s">
        <v>3</v>
      </c>
      <c r="F5" s="53" t="s">
        <v>175</v>
      </c>
      <c r="G5" s="262" t="s">
        <v>158</v>
      </c>
      <c r="H5" s="262"/>
      <c r="I5" s="262"/>
      <c r="J5" s="262"/>
      <c r="K5" s="262"/>
      <c r="L5" s="262"/>
      <c r="M5" s="262"/>
      <c r="N5" s="262"/>
      <c r="O5" s="262"/>
      <c r="P5" s="262"/>
      <c r="Q5" s="262" t="s">
        <v>159</v>
      </c>
      <c r="R5" s="262" t="s">
        <v>20</v>
      </c>
    </row>
    <row r="6" spans="1:18" s="34" customFormat="1" ht="112.5" x14ac:dyDescent="0.3">
      <c r="A6" s="69"/>
      <c r="B6" s="19"/>
      <c r="C6" s="20" t="s">
        <v>6</v>
      </c>
      <c r="D6" s="62" t="s">
        <v>7</v>
      </c>
      <c r="E6" s="54" t="s">
        <v>8</v>
      </c>
      <c r="F6" s="55" t="s">
        <v>8</v>
      </c>
      <c r="G6" s="263" t="s">
        <v>154</v>
      </c>
      <c r="H6" s="263" t="s">
        <v>163</v>
      </c>
      <c r="I6" s="263" t="s">
        <v>164</v>
      </c>
      <c r="J6" s="263" t="s">
        <v>165</v>
      </c>
      <c r="K6" s="263" t="s">
        <v>166</v>
      </c>
      <c r="L6" s="263" t="s">
        <v>167</v>
      </c>
      <c r="M6" s="263" t="s">
        <v>171</v>
      </c>
      <c r="N6" s="263" t="s">
        <v>168</v>
      </c>
      <c r="O6" s="263" t="s">
        <v>169</v>
      </c>
      <c r="P6" s="263" t="s">
        <v>170</v>
      </c>
      <c r="Q6" s="262"/>
      <c r="R6" s="262"/>
    </row>
    <row r="7" spans="1:18" s="34" customFormat="1" ht="37.5" x14ac:dyDescent="0.3">
      <c r="A7" s="294">
        <v>1</v>
      </c>
      <c r="B7" s="284" t="s">
        <v>14</v>
      </c>
      <c r="C7" s="324" t="s">
        <v>13</v>
      </c>
      <c r="D7" s="324">
        <v>1</v>
      </c>
      <c r="E7" s="320">
        <v>550000</v>
      </c>
      <c r="F7" s="319">
        <f t="shared" ref="F7:F9" si="0">D7*E7</f>
        <v>550000</v>
      </c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89"/>
      <c r="R7" s="289"/>
    </row>
    <row r="8" spans="1:18" s="34" customFormat="1" x14ac:dyDescent="0.3">
      <c r="A8" s="294">
        <v>2</v>
      </c>
      <c r="B8" s="323" t="s">
        <v>11</v>
      </c>
      <c r="C8" s="324" t="s">
        <v>10</v>
      </c>
      <c r="D8" s="324">
        <v>20</v>
      </c>
      <c r="E8" s="320">
        <v>25000</v>
      </c>
      <c r="F8" s="319">
        <f t="shared" si="0"/>
        <v>500000</v>
      </c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89"/>
      <c r="R8" s="289"/>
    </row>
    <row r="9" spans="1:18" ht="39" customHeight="1" x14ac:dyDescent="0.3">
      <c r="A9" s="294">
        <v>3</v>
      </c>
      <c r="B9" s="323" t="s">
        <v>16</v>
      </c>
      <c r="C9" s="324" t="s">
        <v>10</v>
      </c>
      <c r="D9" s="324">
        <v>4</v>
      </c>
      <c r="E9" s="320">
        <v>130000</v>
      </c>
      <c r="F9" s="319">
        <f t="shared" si="0"/>
        <v>520000</v>
      </c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</row>
    <row r="10" spans="1:18" s="79" customFormat="1" x14ac:dyDescent="0.3">
      <c r="A10" s="77"/>
      <c r="B10" s="80" t="s">
        <v>90</v>
      </c>
      <c r="C10" s="20"/>
      <c r="D10" s="77"/>
      <c r="E10" s="78"/>
      <c r="F10" s="78">
        <f>SUM(F7:F9)</f>
        <v>1570000</v>
      </c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</row>
    <row r="13" spans="1:18" x14ac:dyDescent="0.3">
      <c r="K13" s="125" t="s">
        <v>187</v>
      </c>
    </row>
    <row r="14" spans="1:18" x14ac:dyDescent="0.3">
      <c r="K14" s="125" t="s">
        <v>188</v>
      </c>
    </row>
    <row r="15" spans="1:18" x14ac:dyDescent="0.3">
      <c r="K15" s="125" t="s">
        <v>186</v>
      </c>
    </row>
  </sheetData>
  <mergeCells count="5">
    <mergeCell ref="A1:G1"/>
    <mergeCell ref="C5:D5"/>
    <mergeCell ref="G5:P5"/>
    <mergeCell ref="Q5:Q6"/>
    <mergeCell ref="R5:R6"/>
  </mergeCells>
  <pageMargins left="0.45" right="0.2" top="0.75" bottom="0.75" header="0.3" footer="0.3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19E5-12C6-4589-8477-2A61A4E021C0}">
  <dimension ref="A1:M20"/>
  <sheetViews>
    <sheetView topLeftCell="A10" workbookViewId="0">
      <selection activeCell="L21" sqref="L21"/>
    </sheetView>
  </sheetViews>
  <sheetFormatPr defaultColWidth="8.75" defaultRowHeight="21" x14ac:dyDescent="0.55000000000000004"/>
  <cols>
    <col min="1" max="1" width="5.125" style="124" customWidth="1"/>
    <col min="2" max="2" width="37.375" style="125" customWidth="1"/>
    <col min="3" max="3" width="5.75" style="125" customWidth="1"/>
    <col min="4" max="4" width="7" style="143" customWidth="1"/>
    <col min="5" max="5" width="10.75" style="51" hidden="1" customWidth="1"/>
    <col min="6" max="6" width="10.125" style="51" customWidth="1"/>
    <col min="7" max="7" width="10" style="144" customWidth="1"/>
    <col min="8" max="8" width="0" style="125" hidden="1" customWidth="1"/>
    <col min="9" max="10" width="9.875" style="125" bestFit="1" customWidth="1"/>
    <col min="11" max="16384" width="8.75" style="125"/>
  </cols>
  <sheetData>
    <row r="1" spans="1:13" s="45" customFormat="1" ht="18.75" x14ac:dyDescent="0.55000000000000004">
      <c r="A1" s="288" t="s">
        <v>160</v>
      </c>
      <c r="B1" s="288"/>
      <c r="C1" s="288"/>
      <c r="D1" s="288"/>
      <c r="E1" s="288"/>
      <c r="F1" s="288"/>
      <c r="G1" s="288"/>
    </row>
    <row r="2" spans="1:13" s="45" customFormat="1" ht="18.75" x14ac:dyDescent="0.55000000000000004">
      <c r="A2" s="41" t="s">
        <v>183</v>
      </c>
      <c r="B2" s="164"/>
      <c r="C2" s="8"/>
      <c r="D2" s="28"/>
      <c r="E2" s="23"/>
      <c r="F2" s="23"/>
      <c r="G2" s="9"/>
    </row>
    <row r="3" spans="1:13" s="45" customFormat="1" ht="18.75" x14ac:dyDescent="0.55000000000000004">
      <c r="A3" s="37" t="s">
        <v>180</v>
      </c>
      <c r="B3" s="164"/>
      <c r="C3" s="8"/>
      <c r="D3" s="28"/>
      <c r="E3" s="23"/>
      <c r="F3" s="23"/>
      <c r="G3" s="9"/>
    </row>
    <row r="4" spans="1:13" s="45" customFormat="1" ht="18.75" x14ac:dyDescent="0.55000000000000004">
      <c r="A4" s="36"/>
      <c r="B4" s="9"/>
      <c r="C4" s="8"/>
      <c r="D4" s="28"/>
      <c r="E4" s="256"/>
      <c r="F4" s="256"/>
      <c r="G4" s="256"/>
    </row>
    <row r="5" spans="1:13" s="8" customFormat="1" ht="18.75" x14ac:dyDescent="0.55000000000000004">
      <c r="A5" s="38" t="s">
        <v>172</v>
      </c>
      <c r="B5" s="11" t="s">
        <v>1</v>
      </c>
      <c r="C5" s="249" t="s">
        <v>7</v>
      </c>
      <c r="D5" s="249"/>
      <c r="E5" s="24" t="s">
        <v>3</v>
      </c>
      <c r="F5" s="24" t="s">
        <v>175</v>
      </c>
      <c r="G5" s="262" t="s">
        <v>158</v>
      </c>
      <c r="H5" s="262"/>
      <c r="I5" s="260"/>
      <c r="J5" s="260"/>
      <c r="K5" s="260"/>
      <c r="L5" s="262" t="s">
        <v>159</v>
      </c>
      <c r="M5" s="262" t="s">
        <v>20</v>
      </c>
    </row>
    <row r="6" spans="1:13" s="8" customFormat="1" ht="37.5" x14ac:dyDescent="0.55000000000000004">
      <c r="A6" s="39"/>
      <c r="B6" s="30"/>
      <c r="C6" s="247" t="s">
        <v>6</v>
      </c>
      <c r="D6" s="29" t="s">
        <v>7</v>
      </c>
      <c r="E6" s="25" t="s">
        <v>8</v>
      </c>
      <c r="F6" s="25" t="s">
        <v>8</v>
      </c>
      <c r="G6" s="263" t="s">
        <v>154</v>
      </c>
      <c r="H6" s="264"/>
      <c r="I6" s="263" t="s">
        <v>155</v>
      </c>
      <c r="J6" s="263" t="s">
        <v>156</v>
      </c>
      <c r="K6" s="263" t="s">
        <v>157</v>
      </c>
      <c r="L6" s="262"/>
      <c r="M6" s="262"/>
    </row>
    <row r="7" spans="1:13" s="158" customFormat="1" x14ac:dyDescent="0.55000000000000004">
      <c r="A7" s="279">
        <v>1</v>
      </c>
      <c r="B7" s="284" t="s">
        <v>113</v>
      </c>
      <c r="C7" s="281" t="s">
        <v>10</v>
      </c>
      <c r="D7" s="302">
        <v>5</v>
      </c>
      <c r="E7" s="283">
        <v>28600</v>
      </c>
      <c r="F7" s="283">
        <f t="shared" ref="F7:F14" si="0">D7*E7</f>
        <v>143000</v>
      </c>
      <c r="G7" s="303"/>
      <c r="H7" s="268"/>
      <c r="I7" s="268"/>
      <c r="J7" s="268"/>
      <c r="K7" s="268"/>
      <c r="L7" s="268"/>
      <c r="M7" s="268"/>
    </row>
    <row r="8" spans="1:13" s="158" customFormat="1" x14ac:dyDescent="0.55000000000000004">
      <c r="A8" s="279">
        <v>2</v>
      </c>
      <c r="B8" s="338" t="s">
        <v>114</v>
      </c>
      <c r="C8" s="339" t="s">
        <v>40</v>
      </c>
      <c r="D8" s="302">
        <v>20</v>
      </c>
      <c r="E8" s="283">
        <v>1750</v>
      </c>
      <c r="F8" s="283">
        <f t="shared" si="0"/>
        <v>35000</v>
      </c>
      <c r="G8" s="187"/>
      <c r="H8" s="270"/>
      <c r="I8" s="270"/>
      <c r="J8" s="270"/>
      <c r="K8" s="271"/>
      <c r="L8" s="271"/>
      <c r="M8" s="271"/>
    </row>
    <row r="9" spans="1:13" s="155" customFormat="1" ht="21" customHeight="1" x14ac:dyDescent="0.55000000000000004">
      <c r="A9" s="279">
        <v>3</v>
      </c>
      <c r="B9" s="284" t="s">
        <v>115</v>
      </c>
      <c r="C9" s="281" t="s">
        <v>40</v>
      </c>
      <c r="D9" s="302">
        <v>10</v>
      </c>
      <c r="E9" s="283">
        <v>1500</v>
      </c>
      <c r="F9" s="283">
        <f t="shared" si="0"/>
        <v>15000</v>
      </c>
      <c r="G9" s="336"/>
      <c r="H9" s="337"/>
      <c r="I9" s="337"/>
      <c r="J9" s="337"/>
      <c r="K9" s="337"/>
      <c r="L9" s="337"/>
      <c r="M9" s="337"/>
    </row>
    <row r="10" spans="1:13" s="158" customFormat="1" x14ac:dyDescent="0.55000000000000004">
      <c r="A10" s="279">
        <v>4</v>
      </c>
      <c r="B10" s="284" t="s">
        <v>118</v>
      </c>
      <c r="C10" s="281" t="s">
        <v>10</v>
      </c>
      <c r="D10" s="302">
        <v>5</v>
      </c>
      <c r="E10" s="283">
        <v>35000</v>
      </c>
      <c r="F10" s="283">
        <f t="shared" si="0"/>
        <v>175000</v>
      </c>
      <c r="G10" s="336"/>
      <c r="H10" s="337"/>
      <c r="I10" s="337"/>
      <c r="J10" s="337"/>
      <c r="K10" s="337"/>
      <c r="L10" s="337"/>
      <c r="M10" s="337"/>
    </row>
    <row r="11" spans="1:13" s="158" customFormat="1" x14ac:dyDescent="0.55000000000000004">
      <c r="A11" s="279">
        <v>5</v>
      </c>
      <c r="B11" s="284" t="s">
        <v>83</v>
      </c>
      <c r="C11" s="281" t="s">
        <v>10</v>
      </c>
      <c r="D11" s="302">
        <v>4</v>
      </c>
      <c r="E11" s="283">
        <v>15000</v>
      </c>
      <c r="F11" s="283">
        <f t="shared" si="0"/>
        <v>60000</v>
      </c>
      <c r="G11" s="336"/>
      <c r="H11" s="337"/>
      <c r="I11" s="337"/>
      <c r="J11" s="337"/>
      <c r="K11" s="337"/>
      <c r="L11" s="337"/>
      <c r="M11" s="337"/>
    </row>
    <row r="12" spans="1:13" s="158" customFormat="1" ht="37.5" x14ac:dyDescent="0.55000000000000004">
      <c r="A12" s="279">
        <v>6</v>
      </c>
      <c r="B12" s="284" t="s">
        <v>122</v>
      </c>
      <c r="C12" s="281" t="s">
        <v>10</v>
      </c>
      <c r="D12" s="302">
        <v>10</v>
      </c>
      <c r="E12" s="283">
        <f>26500</f>
        <v>26500</v>
      </c>
      <c r="F12" s="283">
        <f t="shared" si="0"/>
        <v>265000</v>
      </c>
      <c r="G12" s="336"/>
      <c r="H12" s="337"/>
      <c r="I12" s="337"/>
      <c r="J12" s="337"/>
      <c r="K12" s="337"/>
      <c r="L12" s="337"/>
      <c r="M12" s="337"/>
    </row>
    <row r="13" spans="1:13" s="158" customFormat="1" x14ac:dyDescent="0.55000000000000004">
      <c r="A13" s="279">
        <v>7</v>
      </c>
      <c r="B13" s="340" t="s">
        <v>71</v>
      </c>
      <c r="C13" s="341" t="s">
        <v>26</v>
      </c>
      <c r="D13" s="342">
        <v>1</v>
      </c>
      <c r="E13" s="343">
        <v>429000</v>
      </c>
      <c r="F13" s="297">
        <f t="shared" si="0"/>
        <v>429000</v>
      </c>
      <c r="G13" s="336"/>
      <c r="H13" s="337"/>
      <c r="I13" s="337"/>
      <c r="J13" s="337"/>
      <c r="K13" s="337"/>
      <c r="L13" s="337"/>
      <c r="M13" s="337"/>
    </row>
    <row r="14" spans="1:13" s="158" customFormat="1" x14ac:dyDescent="0.55000000000000004">
      <c r="A14" s="279">
        <v>8</v>
      </c>
      <c r="B14" s="284" t="s">
        <v>82</v>
      </c>
      <c r="C14" s="281" t="s">
        <v>40</v>
      </c>
      <c r="D14" s="302">
        <v>100</v>
      </c>
      <c r="E14" s="283">
        <v>1000</v>
      </c>
      <c r="F14" s="283">
        <f t="shared" si="0"/>
        <v>100000</v>
      </c>
      <c r="G14" s="336"/>
      <c r="H14" s="337"/>
      <c r="I14" s="337"/>
      <c r="J14" s="337"/>
      <c r="K14" s="337"/>
      <c r="L14" s="337"/>
      <c r="M14" s="337"/>
    </row>
    <row r="15" spans="1:13" s="189" customFormat="1" x14ac:dyDescent="0.55000000000000004">
      <c r="A15" s="253" t="s">
        <v>51</v>
      </c>
      <c r="B15" s="254"/>
      <c r="C15" s="254"/>
      <c r="D15" s="254"/>
      <c r="E15" s="255"/>
      <c r="F15" s="186">
        <f>SUM(F7:F14)</f>
        <v>1222000</v>
      </c>
      <c r="G15" s="336"/>
      <c r="H15" s="337"/>
      <c r="I15" s="337"/>
      <c r="J15" s="337"/>
      <c r="K15" s="337"/>
      <c r="L15" s="337"/>
      <c r="M15" s="337"/>
    </row>
    <row r="18" spans="6:6" x14ac:dyDescent="0.55000000000000004">
      <c r="F18" s="125" t="s">
        <v>187</v>
      </c>
    </row>
    <row r="19" spans="6:6" x14ac:dyDescent="0.55000000000000004">
      <c r="F19" s="125" t="s">
        <v>188</v>
      </c>
    </row>
    <row r="20" spans="6:6" x14ac:dyDescent="0.55000000000000004">
      <c r="F20" s="125" t="s">
        <v>186</v>
      </c>
    </row>
  </sheetData>
  <mergeCells count="7">
    <mergeCell ref="G5:K5"/>
    <mergeCell ref="L5:L6"/>
    <mergeCell ref="M5:M6"/>
    <mergeCell ref="A15:E15"/>
    <mergeCell ref="A1:G1"/>
    <mergeCell ref="E4:G4"/>
    <mergeCell ref="C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19</vt:i4>
      </vt:variant>
      <vt:variant>
        <vt:lpstr>ช่วงที่มีชื่อ</vt:lpstr>
      </vt:variant>
      <vt:variant>
        <vt:i4>6</vt:i4>
      </vt:variant>
    </vt:vector>
  </HeadingPairs>
  <TitlesOfParts>
    <vt:vector size="25" baseType="lpstr">
      <vt:lpstr>ครุภัณฑ์ด้านวิทย์</vt:lpstr>
      <vt:lpstr>ครุภัณฑ์ด้านสังคม</vt:lpstr>
      <vt:lpstr>สิ่งก่อสร้าง_วิทย์</vt:lpstr>
      <vt:lpstr>สิ่งก่อสร้าง_สังคม</vt:lpstr>
      <vt:lpstr>คร</vt:lpstr>
      <vt:lpstr>คร2</vt:lpstr>
      <vt:lpstr>วท</vt:lpstr>
      <vt:lpstr>วท2</vt:lpstr>
      <vt:lpstr>มน</vt:lpstr>
      <vt:lpstr>มน2</vt:lpstr>
      <vt:lpstr>วจ</vt:lpstr>
      <vt:lpstr>วจ2</vt:lpstr>
      <vt:lpstr>ทอ</vt:lpstr>
      <vt:lpstr>กษ</vt:lpstr>
      <vt:lpstr>กษ2</vt:lpstr>
      <vt:lpstr>สวท</vt:lpstr>
      <vt:lpstr>สศว</vt:lpstr>
      <vt:lpstr>กองกลาง</vt:lpstr>
      <vt:lpstr>กองกลาง2</vt:lpstr>
      <vt:lpstr>ครุภัณฑ์ด้านวิทย์!Print_Area</vt:lpstr>
      <vt:lpstr>ครุภัณฑ์ด้านสังคม!Print_Area</vt:lpstr>
      <vt:lpstr>สิ่งก่อสร้าง_วิทย์!Print_Area</vt:lpstr>
      <vt:lpstr>สิ่งก่อสร้าง_สังคม!Print_Area</vt:lpstr>
      <vt:lpstr>ครุภัณฑ์ด้านวิทย์!Print_Titles</vt:lpstr>
      <vt:lpstr>ครุภัณฑ์ด้านสังคม!Print_Titles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2020-03-12T09:39:04Z</cp:lastPrinted>
  <dcterms:created xsi:type="dcterms:W3CDTF">2019-01-21T03:18:54Z</dcterms:created>
  <dcterms:modified xsi:type="dcterms:W3CDTF">2020-03-12T09:43:42Z</dcterms:modified>
</cp:coreProperties>
</file>